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D:\AVCHD_Filme\Lernvideos\Kaufmann Mathematik\58 Maschinenstundensatzberechnung (1)\Excel\"/>
    </mc:Choice>
  </mc:AlternateContent>
  <xr:revisionPtr revIDLastSave="0" documentId="13_ncr:1_{A8F10D9E-D0B1-4FB4-BFC9-C82B77A4426B}" xr6:coauthVersionLast="47" xr6:coauthVersionMax="47" xr10:uidLastSave="{00000000-0000-0000-0000-000000000000}"/>
  <bookViews>
    <workbookView xWindow="-120" yWindow="-120" windowWidth="29040" windowHeight="15840" xr2:uid="{16C1B60E-D218-480B-93FD-612E6861F85A}"/>
  </bookViews>
  <sheets>
    <sheet name="Stundensatzberechnung" sheetId="1" r:id="rId1"/>
    <sheet name="Beispiel 1" sheetId="2" r:id="rId2"/>
    <sheet name="Beispiel 2" sheetId="3" r:id="rId3"/>
    <sheet name="Beispiel 3" sheetId="4" r:id="rId4"/>
    <sheet name="Beispiel 4" sheetId="5" r:id="rId5"/>
  </sheets>
  <calcPr calcId="191029"/>
</workbook>
</file>

<file path=xl/calcChain.xml><?xml version="1.0" encoding="utf-8"?>
<calcChain xmlns="http://schemas.openxmlformats.org/spreadsheetml/2006/main">
  <c r="D11" i="4" l="1"/>
  <c r="D36" i="5"/>
  <c r="D35" i="5"/>
  <c r="P32" i="5"/>
  <c r="S30" i="5"/>
  <c r="P30" i="5"/>
  <c r="D28" i="5"/>
  <c r="D27" i="5"/>
  <c r="D26" i="5"/>
  <c r="D29" i="5" s="1"/>
  <c r="D11" i="5"/>
  <c r="P33" i="5" s="1"/>
  <c r="D36" i="4"/>
  <c r="D35" i="4"/>
  <c r="P32" i="4"/>
  <c r="S30" i="4"/>
  <c r="P30" i="4"/>
  <c r="D28" i="4"/>
  <c r="D27" i="4"/>
  <c r="D26" i="4"/>
  <c r="D23" i="4"/>
  <c r="D36" i="3"/>
  <c r="D35" i="3"/>
  <c r="P32" i="3"/>
  <c r="S30" i="3"/>
  <c r="P30" i="3"/>
  <c r="D28" i="3"/>
  <c r="D29" i="3" s="1"/>
  <c r="D34" i="3" s="1"/>
  <c r="D27" i="3"/>
  <c r="D26" i="3"/>
  <c r="D11" i="3"/>
  <c r="D23" i="3" s="1"/>
  <c r="D36" i="2"/>
  <c r="D35" i="2"/>
  <c r="P32" i="2"/>
  <c r="S30" i="2"/>
  <c r="P30" i="2"/>
  <c r="D28" i="2"/>
  <c r="D27" i="2"/>
  <c r="D29" i="2" s="1"/>
  <c r="D26" i="2"/>
  <c r="D11" i="2"/>
  <c r="P33" i="2" s="1"/>
  <c r="D36" i="1"/>
  <c r="P32" i="1"/>
  <c r="D28" i="1"/>
  <c r="D29" i="1" s="1"/>
  <c r="D27" i="1"/>
  <c r="D26" i="1"/>
  <c r="D35" i="1"/>
  <c r="P30" i="1"/>
  <c r="S30" i="1"/>
  <c r="D11" i="1"/>
  <c r="D23" i="1" s="1"/>
  <c r="H21" i="1"/>
  <c r="P33" i="1"/>
  <c r="H21" i="2"/>
  <c r="D33" i="2" l="1"/>
  <c r="D34" i="2"/>
  <c r="D34" i="1"/>
  <c r="D30" i="1"/>
  <c r="D32" i="1" s="1"/>
  <c r="P37" i="1"/>
  <c r="P33" i="4"/>
  <c r="P37" i="4" s="1"/>
  <c r="P37" i="5"/>
  <c r="D34" i="5"/>
  <c r="D33" i="5"/>
  <c r="D30" i="5"/>
  <c r="D32" i="5" s="1"/>
  <c r="H21" i="5"/>
  <c r="D23" i="5"/>
  <c r="D29" i="4"/>
  <c r="D33" i="4"/>
  <c r="D30" i="4"/>
  <c r="D32" i="4" s="1"/>
  <c r="D34" i="4"/>
  <c r="H21" i="4"/>
  <c r="P37" i="2"/>
  <c r="D30" i="3"/>
  <c r="D32" i="3" s="1"/>
  <c r="D33" i="3"/>
  <c r="P33" i="3"/>
  <c r="P37" i="3" s="1"/>
  <c r="H21" i="3"/>
  <c r="D23" i="2"/>
  <c r="D33" i="1"/>
  <c r="D37" i="1" s="1"/>
  <c r="H37" i="1" s="1"/>
  <c r="D30" i="2"/>
  <c r="D32" i="2" s="1"/>
  <c r="T37" i="1" l="1"/>
  <c r="I6" i="1" s="1"/>
  <c r="D37" i="2"/>
  <c r="H37" i="2" s="1"/>
  <c r="D37" i="5"/>
  <c r="H37" i="5" s="1"/>
  <c r="T37" i="5" s="1"/>
  <c r="I6" i="5" s="1"/>
  <c r="D37" i="4"/>
  <c r="H37" i="4" s="1"/>
  <c r="T37" i="4" s="1"/>
  <c r="I6" i="4" s="1"/>
  <c r="T37" i="2"/>
  <c r="I6" i="2" s="1"/>
  <c r="D37" i="3"/>
  <c r="H37" i="3" s="1"/>
  <c r="T37" i="3" s="1"/>
  <c r="I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Fottner Wolfgang</author>
  </authors>
  <commentList>
    <comment ref="D5" authorId="0" shapeId="0" xr:uid="{738BB6B3-B595-4104-B9F1-BC2EF6193251}">
      <text>
        <r>
          <rPr>
            <b/>
            <sz val="8"/>
            <color indexed="81"/>
            <rFont val="Tahoma"/>
            <family val="2"/>
          </rPr>
          <t>Quelle:</t>
        </r>
        <r>
          <rPr>
            <sz val="8"/>
            <color indexed="81"/>
            <rFont val="Tahoma"/>
            <family val="2"/>
          </rPr>
          <t xml:space="preserve">
Dieser Preis ist eine Summe aller für die Fertigung benötiger Komponenten.
D.h. beispielsweise Computer plus Software!!
2500.-€ Computer
3000.-€ Software
Rest Drucker, Papier etc.</t>
        </r>
      </text>
    </comment>
    <comment ref="D9" authorId="0" shapeId="0" xr:uid="{50C3F52D-8376-43B3-A1FC-4B2494319F34}">
      <text>
        <r>
          <rPr>
            <b/>
            <sz val="8"/>
            <color indexed="81"/>
            <rFont val="Tahoma"/>
            <family val="2"/>
          </rPr>
          <t>Auslastung:</t>
        </r>
        <r>
          <rPr>
            <sz val="8"/>
            <color indexed="81"/>
            <rFont val="Tahoma"/>
            <family val="2"/>
          </rPr>
          <t xml:space="preserve">
Je mehr Stunden hier eingetragen werden könnten, desto geringer wird der Stundensatz.</t>
        </r>
      </text>
    </comment>
    <comment ref="D10" authorId="0" shapeId="0" xr:uid="{B73DF37B-7D14-4E48-9AB9-885703C9E2E5}">
      <text>
        <r>
          <rPr>
            <b/>
            <sz val="8"/>
            <color indexed="81"/>
            <rFont val="Tahoma"/>
            <family val="2"/>
          </rPr>
          <t>Auslastung:</t>
        </r>
        <r>
          <rPr>
            <sz val="8"/>
            <color indexed="81"/>
            <rFont val="Tahoma"/>
            <family val="2"/>
          </rPr>
          <t xml:space="preserve">
Je höher der Wert, desto kleiner wird der Stundesatz!</t>
        </r>
      </text>
    </comment>
    <comment ref="D11" authorId="0" shapeId="0" xr:uid="{8D3D6D88-E5E1-482D-ACAB-7133A045C4CE}">
      <text>
        <r>
          <rPr>
            <b/>
            <sz val="8"/>
            <color indexed="81"/>
            <rFont val="Tahoma"/>
            <family val="2"/>
          </rPr>
          <t>Autom. Berechnung!:</t>
        </r>
        <r>
          <rPr>
            <sz val="8"/>
            <color indexed="81"/>
            <rFont val="Tahoma"/>
            <family val="2"/>
          </rPr>
          <t xml:space="preserve">
Der Wert ergibt sich aus der Optimalen Masch.-Auslastung und der Maschinenauslastung in %!</t>
        </r>
      </text>
    </comment>
    <comment ref="D13" authorId="0" shapeId="0" xr:uid="{B1D13226-FFDE-4DE6-A91B-6D79E2B2C08B}">
      <text>
        <r>
          <rPr>
            <b/>
            <sz val="8"/>
            <color indexed="81"/>
            <rFont val="Tahoma"/>
            <family val="2"/>
          </rPr>
          <t>Info:</t>
        </r>
        <r>
          <rPr>
            <sz val="8"/>
            <color indexed="81"/>
            <rFont val="Tahoma"/>
            <family val="2"/>
          </rPr>
          <t xml:space="preserve">
Je länger die Nutzungsdauer, desto geringer der Stundensatz.</t>
        </r>
      </text>
    </comment>
    <comment ref="D32" authorId="0" shapeId="0" xr:uid="{19A7BF60-73B3-464F-887C-B9AEDF4296BE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Wiederbeschaffungskosten/Nutzungsdauer/12</t>
        </r>
      </text>
    </comment>
    <comment ref="P32" authorId="0" shapeId="0" xr:uid="{88602841-D66D-4618-9958-68245AF138F7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Strompreis * Stromverbrauch je Stunde</t>
        </r>
      </text>
    </comment>
    <comment ref="D33" authorId="0" shapeId="0" xr:uid="{E4C42781-8CC9-446F-A5F0-8C2F0761BF6A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Anschaffungskosten/2, davon n% kalk.Zinsen /12</t>
        </r>
      </text>
    </comment>
    <comment ref="P33" authorId="0" shapeId="0" xr:uid="{39960B8A-8D48-4A8A-B037-CAB5B3361162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Werkzeugkosten / Aktuelle Maschinenauslastung</t>
        </r>
      </text>
    </comment>
    <comment ref="D34" authorId="0" shapeId="0" xr:uid="{687B8A87-7DDC-4329-8E78-B91D1C4947D7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n% Instandhaltung von Anschaffungskosten / 12</t>
        </r>
      </text>
    </comment>
    <comment ref="D35" authorId="0" shapeId="0" xr:uid="{AD806CF0-DF62-4E46-802E-08C81BE9780D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Raumkosten*Flächenbedarf / 12</t>
        </r>
      </text>
    </comment>
    <comment ref="D36" authorId="0" shapeId="0" xr:uid="{BE21D156-693D-4835-803E-7682B46FEEDB}">
      <text>
        <r>
          <rPr>
            <b/>
            <sz val="8"/>
            <color indexed="81"/>
            <rFont val="Tahoma"/>
            <family val="2"/>
          </rPr>
          <t>Info:</t>
        </r>
        <r>
          <rPr>
            <sz val="8"/>
            <color indexed="81"/>
            <rFont val="Tahoma"/>
            <family val="2"/>
          </rPr>
          <t xml:space="preserve">
= Anschlusswert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Fottner Wolfgang</author>
  </authors>
  <commentList>
    <comment ref="D5" authorId="0" shapeId="0" xr:uid="{E8E041BD-5D06-42C8-A69C-127F74A33F1E}">
      <text>
        <r>
          <rPr>
            <b/>
            <sz val="8"/>
            <color indexed="81"/>
            <rFont val="Tahoma"/>
            <family val="2"/>
          </rPr>
          <t xml:space="preserve">Quelle:
</t>
        </r>
        <r>
          <rPr>
            <sz val="8"/>
            <color indexed="81"/>
            <rFont val="Tahoma"/>
            <family val="2"/>
          </rPr>
          <t>Dieser Preis ist eine Summe aller für die Fertigung benötiger Komponenten.
D.h. beispielsweise Computer plus Software!!
2500.-€ Computer
3000.-€ Software
Rest Drucker, Papier etc.</t>
        </r>
      </text>
    </comment>
    <comment ref="D9" authorId="0" shapeId="0" xr:uid="{0E3DD39B-6926-4D56-B3FE-9D7AF6EF0E96}">
      <text>
        <r>
          <rPr>
            <b/>
            <sz val="8"/>
            <color indexed="81"/>
            <rFont val="Tahoma"/>
            <family val="2"/>
          </rPr>
          <t>Auslastung:</t>
        </r>
        <r>
          <rPr>
            <sz val="8"/>
            <color indexed="81"/>
            <rFont val="Tahoma"/>
            <family val="2"/>
          </rPr>
          <t xml:space="preserve">
Je mehr Stunden hier eingetragen werden könnten, desto geringer wird der Stundensatz.</t>
        </r>
      </text>
    </comment>
    <comment ref="D10" authorId="0" shapeId="0" xr:uid="{A6CC2233-03AD-4DDD-BFB1-82C5FE5A9D49}">
      <text>
        <r>
          <rPr>
            <b/>
            <sz val="8"/>
            <color indexed="81"/>
            <rFont val="Tahoma"/>
            <family val="2"/>
          </rPr>
          <t>Auslastung:</t>
        </r>
        <r>
          <rPr>
            <sz val="8"/>
            <color indexed="81"/>
            <rFont val="Tahoma"/>
            <family val="2"/>
          </rPr>
          <t xml:space="preserve">
Je höher der Wert, desto kleiner wird der Stundesatz!</t>
        </r>
      </text>
    </comment>
    <comment ref="D11" authorId="0" shapeId="0" xr:uid="{D7C7295D-547F-4A46-8E32-D5EEAB85D1D5}">
      <text>
        <r>
          <rPr>
            <b/>
            <sz val="8"/>
            <color indexed="81"/>
            <rFont val="Tahoma"/>
            <family val="2"/>
          </rPr>
          <t>Autom. Berechnung!:</t>
        </r>
        <r>
          <rPr>
            <sz val="8"/>
            <color indexed="81"/>
            <rFont val="Tahoma"/>
            <family val="2"/>
          </rPr>
          <t xml:space="preserve">
Der Wert ergibt sich aus der Optimalen Masch.-Auslastung und der Maschinenauslastung in %!</t>
        </r>
      </text>
    </comment>
    <comment ref="D13" authorId="0" shapeId="0" xr:uid="{3721D080-B029-452E-96F5-5B9479CD423D}">
      <text>
        <r>
          <rPr>
            <b/>
            <sz val="8"/>
            <color indexed="81"/>
            <rFont val="Tahoma"/>
            <family val="2"/>
          </rPr>
          <t>Info:</t>
        </r>
        <r>
          <rPr>
            <sz val="8"/>
            <color indexed="81"/>
            <rFont val="Tahoma"/>
            <family val="2"/>
          </rPr>
          <t xml:space="preserve">
Je länger die Nutzungsdauer, desto geringer der Stundensatz.</t>
        </r>
      </text>
    </comment>
    <comment ref="D32" authorId="0" shapeId="0" xr:uid="{09758FB7-CD15-4E8F-BA92-222244AA39F2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Wiederbeschaffungskosten/Nutzungsdauer/12</t>
        </r>
      </text>
    </comment>
    <comment ref="P32" authorId="0" shapeId="0" xr:uid="{FB7926F8-37F9-4CE5-949E-3676EE770605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Strompreis * Stromverbrauch je Stunde</t>
        </r>
      </text>
    </comment>
    <comment ref="D33" authorId="0" shapeId="0" xr:uid="{9D9F3AB1-679A-4A1E-A747-18C684A090B9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Anschaffungskosten/2, davon n% kalk.Zinsen /12</t>
        </r>
      </text>
    </comment>
    <comment ref="P33" authorId="0" shapeId="0" xr:uid="{208B0F4C-33A5-41EC-9052-47CC0517BFE9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Werkzeugkosten / Aktuelle Maschinenauslastung</t>
        </r>
      </text>
    </comment>
    <comment ref="D34" authorId="0" shapeId="0" xr:uid="{67ABF1B1-C0FE-48FA-B1E2-E0F2A117D88C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n% Instandhaltung von Anschaffungskosten / 12</t>
        </r>
      </text>
    </comment>
    <comment ref="D35" authorId="0" shapeId="0" xr:uid="{CD9A36D5-BD85-415C-BEBD-3EB58F995EC0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Raumkosten*Flächenbedarf / 12</t>
        </r>
      </text>
    </comment>
    <comment ref="D36" authorId="0" shapeId="0" xr:uid="{54259369-4191-40D5-851A-A8EBB3BB31F8}">
      <text>
        <r>
          <rPr>
            <b/>
            <sz val="8"/>
            <color indexed="81"/>
            <rFont val="Tahoma"/>
            <family val="2"/>
          </rPr>
          <t>Info:</t>
        </r>
        <r>
          <rPr>
            <sz val="8"/>
            <color indexed="81"/>
            <rFont val="Tahoma"/>
            <family val="2"/>
          </rPr>
          <t xml:space="preserve">
= Anschlusswert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Fottner Wolfgang</author>
  </authors>
  <commentList>
    <comment ref="D5" authorId="0" shapeId="0" xr:uid="{ABA0003B-1F30-4EBD-ABD8-97165C0BB2EC}">
      <text>
        <r>
          <rPr>
            <b/>
            <sz val="8"/>
            <color indexed="81"/>
            <rFont val="Tahoma"/>
            <family val="2"/>
          </rPr>
          <t xml:space="preserve">Quelle:
</t>
        </r>
        <r>
          <rPr>
            <sz val="8"/>
            <color indexed="81"/>
            <rFont val="Tahoma"/>
            <family val="2"/>
          </rPr>
          <t>Dieser Preis ist eine Summe aller für die Fertigung benötiger Komponenten.
D.h. beispielsweise Computer plus Software!!
2500.-€ Computer
3000.-€ Software
Rest Drucker, Papier etc.</t>
        </r>
      </text>
    </comment>
    <comment ref="D9" authorId="0" shapeId="0" xr:uid="{C9E5BFA5-094D-472A-9B35-B73AADD30012}">
      <text>
        <r>
          <rPr>
            <b/>
            <sz val="8"/>
            <color indexed="81"/>
            <rFont val="Tahoma"/>
            <family val="2"/>
          </rPr>
          <t>Auslastung:</t>
        </r>
        <r>
          <rPr>
            <sz val="8"/>
            <color indexed="81"/>
            <rFont val="Tahoma"/>
            <family val="2"/>
          </rPr>
          <t xml:space="preserve">
Je mehr Stunden hier eingetragen werden könnten, desto geringer wird der Stundensatz.</t>
        </r>
      </text>
    </comment>
    <comment ref="D10" authorId="0" shapeId="0" xr:uid="{2113588A-BE7A-4453-B3CB-EEFB7361F2F9}">
      <text>
        <r>
          <rPr>
            <b/>
            <sz val="8"/>
            <color indexed="81"/>
            <rFont val="Tahoma"/>
            <family val="2"/>
          </rPr>
          <t>Auslastung:</t>
        </r>
        <r>
          <rPr>
            <sz val="8"/>
            <color indexed="81"/>
            <rFont val="Tahoma"/>
            <family val="2"/>
          </rPr>
          <t xml:space="preserve">
Je höher der Wert, desto kleiner wird der Stundesatz!</t>
        </r>
      </text>
    </comment>
    <comment ref="D11" authorId="0" shapeId="0" xr:uid="{55518274-E810-4300-84D9-36203144A204}">
      <text>
        <r>
          <rPr>
            <b/>
            <sz val="8"/>
            <color indexed="81"/>
            <rFont val="Tahoma"/>
            <family val="2"/>
          </rPr>
          <t>Autom. Berechnung!:</t>
        </r>
        <r>
          <rPr>
            <sz val="8"/>
            <color indexed="81"/>
            <rFont val="Tahoma"/>
            <family val="2"/>
          </rPr>
          <t xml:space="preserve">
Der Wert ergibt sich aus der Optimalen Masch.-Auslastung und der Maschinenauslastung in %!</t>
        </r>
      </text>
    </comment>
    <comment ref="D13" authorId="0" shapeId="0" xr:uid="{D548895C-098A-4958-9C99-A7C140194D00}">
      <text>
        <r>
          <rPr>
            <b/>
            <sz val="8"/>
            <color indexed="81"/>
            <rFont val="Tahoma"/>
            <family val="2"/>
          </rPr>
          <t>Info:</t>
        </r>
        <r>
          <rPr>
            <sz val="8"/>
            <color indexed="81"/>
            <rFont val="Tahoma"/>
            <family val="2"/>
          </rPr>
          <t xml:space="preserve">
Je länger die Nutzungsdauer, desto geringer der Stundensatz.</t>
        </r>
      </text>
    </comment>
    <comment ref="D32" authorId="0" shapeId="0" xr:uid="{39492150-4E59-444C-BF92-E3C4E0CDA492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Wiederbeschaffungskosten/Nutzungsdauer/12</t>
        </r>
      </text>
    </comment>
    <comment ref="P32" authorId="0" shapeId="0" xr:uid="{42AF6235-1584-4F22-9785-4E5F0A403F3E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Strompreis * Stromverbrauch je Stunde</t>
        </r>
      </text>
    </comment>
    <comment ref="D33" authorId="0" shapeId="0" xr:uid="{F22A2FA2-4C9D-41B8-88B5-BE7D3E7EA2BC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Anschaffungskosten/2, davon n% kalk.Zinsen /12</t>
        </r>
      </text>
    </comment>
    <comment ref="P33" authorId="0" shapeId="0" xr:uid="{E421459F-7FBC-4B99-98B7-57330E61FC56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Werkzeugkosten / Aktuelle Maschinenauslastung</t>
        </r>
      </text>
    </comment>
    <comment ref="D34" authorId="0" shapeId="0" xr:uid="{89099A3C-3740-4493-AF19-13DAB12F1A59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n% Instandhaltung von Anschaffungskosten / 12</t>
        </r>
      </text>
    </comment>
    <comment ref="D35" authorId="0" shapeId="0" xr:uid="{29E0C2D3-CA1D-4006-BD7D-3D340196BFCA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Raumkosten*Flächenbedarf / 12</t>
        </r>
      </text>
    </comment>
    <comment ref="D36" authorId="0" shapeId="0" xr:uid="{4DB2CFC1-96E7-4F88-B223-EC2F7A982F22}">
      <text>
        <r>
          <rPr>
            <b/>
            <sz val="8"/>
            <color indexed="81"/>
            <rFont val="Tahoma"/>
            <family val="2"/>
          </rPr>
          <t>Info:</t>
        </r>
        <r>
          <rPr>
            <sz val="8"/>
            <color indexed="81"/>
            <rFont val="Tahoma"/>
            <family val="2"/>
          </rPr>
          <t xml:space="preserve">
= Anschlusswert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Fottner Wolfgang</author>
  </authors>
  <commentList>
    <comment ref="D5" authorId="0" shapeId="0" xr:uid="{4B7E5897-AB38-4E61-96C6-8DBBCD159011}">
      <text>
        <r>
          <rPr>
            <b/>
            <sz val="8"/>
            <color indexed="81"/>
            <rFont val="Tahoma"/>
            <family val="2"/>
          </rPr>
          <t xml:space="preserve">Quelle:
</t>
        </r>
        <r>
          <rPr>
            <sz val="8"/>
            <color indexed="81"/>
            <rFont val="Tahoma"/>
            <family val="2"/>
          </rPr>
          <t>Dieser Preis ist eine Summe aller für die Fertigung benötiger Komponenten.
D.h. beispielsweise Computer plus Software!!
2500.-€ Computer
3000.-€ Software
Rest Drucker, Papier etc.</t>
        </r>
      </text>
    </comment>
    <comment ref="D9" authorId="0" shapeId="0" xr:uid="{4D76C749-36B1-4DA6-AAC1-E3009191E29B}">
      <text>
        <r>
          <rPr>
            <b/>
            <sz val="8"/>
            <color indexed="81"/>
            <rFont val="Tahoma"/>
            <family val="2"/>
          </rPr>
          <t>Auslastung:</t>
        </r>
        <r>
          <rPr>
            <sz val="8"/>
            <color indexed="81"/>
            <rFont val="Tahoma"/>
            <family val="2"/>
          </rPr>
          <t xml:space="preserve">
Je mehr Stunden hier eingetragen werden könnten, desto geringer wird der Stundensatz.</t>
        </r>
      </text>
    </comment>
    <comment ref="D10" authorId="0" shapeId="0" xr:uid="{1E1A731D-CF04-45C9-8AA6-C358DE025889}">
      <text>
        <r>
          <rPr>
            <b/>
            <sz val="8"/>
            <color indexed="81"/>
            <rFont val="Tahoma"/>
            <family val="2"/>
          </rPr>
          <t>Auslastung:</t>
        </r>
        <r>
          <rPr>
            <sz val="8"/>
            <color indexed="81"/>
            <rFont val="Tahoma"/>
            <family val="2"/>
          </rPr>
          <t xml:space="preserve">
Je höher der Wert, desto kleiner wird der Stundesatz!</t>
        </r>
      </text>
    </comment>
    <comment ref="D11" authorId="0" shapeId="0" xr:uid="{0C46C1EB-61E1-4C72-B35A-2A75B6B68584}">
      <text>
        <r>
          <rPr>
            <b/>
            <sz val="8"/>
            <color indexed="81"/>
            <rFont val="Tahoma"/>
            <family val="2"/>
          </rPr>
          <t>Autom. Berechnung!:</t>
        </r>
        <r>
          <rPr>
            <sz val="8"/>
            <color indexed="81"/>
            <rFont val="Tahoma"/>
            <family val="2"/>
          </rPr>
          <t xml:space="preserve">
Der Wert ergibt sich aus der Optimalen Masch.-Auslastung und der Maschinenauslastung in %!</t>
        </r>
      </text>
    </comment>
    <comment ref="D13" authorId="0" shapeId="0" xr:uid="{73883F1E-BE95-431A-9330-843CD40DD93E}">
      <text>
        <r>
          <rPr>
            <b/>
            <sz val="8"/>
            <color indexed="81"/>
            <rFont val="Tahoma"/>
            <family val="2"/>
          </rPr>
          <t>Info:</t>
        </r>
        <r>
          <rPr>
            <sz val="8"/>
            <color indexed="81"/>
            <rFont val="Tahoma"/>
            <family val="2"/>
          </rPr>
          <t xml:space="preserve">
Je länger die Nutzungsdauer, desto geringer der Stundensatz.</t>
        </r>
      </text>
    </comment>
    <comment ref="D32" authorId="0" shapeId="0" xr:uid="{5BB3FFBB-9D0C-4F1F-995C-940994C6F5DE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Wiederbeschaffungskosten/Nutzungsdauer/12</t>
        </r>
      </text>
    </comment>
    <comment ref="P32" authorId="0" shapeId="0" xr:uid="{9021516E-CA01-4E7E-AC15-65140F1B7494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Strompreis * Stromverbrauch je Stunde</t>
        </r>
      </text>
    </comment>
    <comment ref="D33" authorId="0" shapeId="0" xr:uid="{24B38C46-1699-4EA9-B562-DEADBCF43C5F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Anschaffungskosten/2, davon n% kalk.Zinsen /12</t>
        </r>
      </text>
    </comment>
    <comment ref="P33" authorId="0" shapeId="0" xr:uid="{745050B3-B2DC-4149-8E45-6696D5C26321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Werkzeugkosten / Aktuelle Maschinenauslastung</t>
        </r>
      </text>
    </comment>
    <comment ref="D34" authorId="0" shapeId="0" xr:uid="{10C0A1C6-A4C9-45A4-B7AF-67168485CB59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n% Instandhaltung von Anschaffungskosten / 12</t>
        </r>
      </text>
    </comment>
    <comment ref="D35" authorId="0" shapeId="0" xr:uid="{B80A4FCD-77F9-45B6-91A5-F32F00D93ECD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Raumkosten*Flächenbedarf / 12</t>
        </r>
      </text>
    </comment>
    <comment ref="D36" authorId="0" shapeId="0" xr:uid="{23F752BB-AFCF-43B1-826A-C42C8BEF7FD6}">
      <text>
        <r>
          <rPr>
            <b/>
            <sz val="8"/>
            <color indexed="81"/>
            <rFont val="Tahoma"/>
            <family val="2"/>
          </rPr>
          <t>Info:</t>
        </r>
        <r>
          <rPr>
            <sz val="8"/>
            <color indexed="81"/>
            <rFont val="Tahoma"/>
            <family val="2"/>
          </rPr>
          <t xml:space="preserve">
= Anschlusswert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Fottner Wolfgang</author>
  </authors>
  <commentList>
    <comment ref="D5" authorId="0" shapeId="0" xr:uid="{DA61135F-E2AE-4E4A-8ABE-FB1FC3792A05}">
      <text>
        <r>
          <rPr>
            <b/>
            <sz val="8"/>
            <color indexed="81"/>
            <rFont val="Tahoma"/>
            <family val="2"/>
          </rPr>
          <t xml:space="preserve">Quelle:
</t>
        </r>
        <r>
          <rPr>
            <sz val="8"/>
            <color indexed="81"/>
            <rFont val="Tahoma"/>
            <family val="2"/>
          </rPr>
          <t>Dieser Preis ist eine Summe aller für die Fertigung benötiger Komponenten.
D.h. beispielsweise Computer plus Software!!
2500.-€ Computer
3000.-€ Software
Rest Drucker, Papier etc.</t>
        </r>
      </text>
    </comment>
    <comment ref="D9" authorId="0" shapeId="0" xr:uid="{FF68A83A-8F1D-470C-8A6D-7D52427762C5}">
      <text>
        <r>
          <rPr>
            <b/>
            <sz val="8"/>
            <color indexed="81"/>
            <rFont val="Tahoma"/>
            <family val="2"/>
          </rPr>
          <t>Auslastung:</t>
        </r>
        <r>
          <rPr>
            <sz val="8"/>
            <color indexed="81"/>
            <rFont val="Tahoma"/>
            <family val="2"/>
          </rPr>
          <t xml:space="preserve">
Je mehr Stunden hier eingetragen werden könnten, desto geringer wird der Stundensatz.</t>
        </r>
      </text>
    </comment>
    <comment ref="D10" authorId="0" shapeId="0" xr:uid="{70790D19-043C-49A7-B9AB-3DAF361DA727}">
      <text>
        <r>
          <rPr>
            <b/>
            <sz val="8"/>
            <color indexed="81"/>
            <rFont val="Tahoma"/>
            <family val="2"/>
          </rPr>
          <t>Auslastung:</t>
        </r>
        <r>
          <rPr>
            <sz val="8"/>
            <color indexed="81"/>
            <rFont val="Tahoma"/>
            <family val="2"/>
          </rPr>
          <t xml:space="preserve">
Je höher der Wert, desto kleiner wird der Stundesatz!</t>
        </r>
      </text>
    </comment>
    <comment ref="D11" authorId="0" shapeId="0" xr:uid="{35FF6B8F-91FC-488D-A917-A721D1D625AA}">
      <text>
        <r>
          <rPr>
            <b/>
            <sz val="8"/>
            <color indexed="81"/>
            <rFont val="Tahoma"/>
            <family val="2"/>
          </rPr>
          <t>Autom. Berechnung!:</t>
        </r>
        <r>
          <rPr>
            <sz val="8"/>
            <color indexed="81"/>
            <rFont val="Tahoma"/>
            <family val="2"/>
          </rPr>
          <t xml:space="preserve">
Der Wert ergibt sich aus der Optimalen Masch.-Auslastung und der Maschinenauslastung in %!</t>
        </r>
      </text>
    </comment>
    <comment ref="D13" authorId="0" shapeId="0" xr:uid="{FEBFDB42-2F6A-45ED-80D6-E0D2CB475404}">
      <text>
        <r>
          <rPr>
            <b/>
            <sz val="8"/>
            <color indexed="81"/>
            <rFont val="Tahoma"/>
            <family val="2"/>
          </rPr>
          <t>Info:</t>
        </r>
        <r>
          <rPr>
            <sz val="8"/>
            <color indexed="81"/>
            <rFont val="Tahoma"/>
            <family val="2"/>
          </rPr>
          <t xml:space="preserve">
Je länger die Nutzungsdauer, desto geringer der Stundensatz.</t>
        </r>
      </text>
    </comment>
    <comment ref="D32" authorId="0" shapeId="0" xr:uid="{23ECE724-A32D-4356-BF80-EAEC451715A7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Wiederbeschaffungskosten/Nutzungsdauer/12</t>
        </r>
      </text>
    </comment>
    <comment ref="P32" authorId="0" shapeId="0" xr:uid="{8FF0FBA5-02ED-4619-B51C-4A1F8968184C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Strompreis * Stromverbrauch je Stunde</t>
        </r>
      </text>
    </comment>
    <comment ref="D33" authorId="0" shapeId="0" xr:uid="{55CF96EC-EC2B-4CF3-AD22-E402D2E20E0D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Anschaffungskosten/2, davon n% kalk.Zinsen /12</t>
        </r>
      </text>
    </comment>
    <comment ref="P33" authorId="0" shapeId="0" xr:uid="{876F70E6-12B6-4D6E-A4FD-37295F261B2F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Werkzeugkosten / Aktuelle Maschinenauslastung</t>
        </r>
      </text>
    </comment>
    <comment ref="D34" authorId="0" shapeId="0" xr:uid="{451F5F24-7A2B-43A3-9E4D-F06042C367C7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n% Instandhaltung von Anschaffungskosten / 12</t>
        </r>
      </text>
    </comment>
    <comment ref="D35" authorId="0" shapeId="0" xr:uid="{E3225AE3-A30D-4609-8D49-12847AA602A6}">
      <text>
        <r>
          <rPr>
            <b/>
            <sz val="8"/>
            <color indexed="81"/>
            <rFont val="Tahoma"/>
            <family val="2"/>
          </rPr>
          <t>Formel:</t>
        </r>
        <r>
          <rPr>
            <sz val="8"/>
            <color indexed="81"/>
            <rFont val="Tahoma"/>
            <family val="2"/>
          </rPr>
          <t xml:space="preserve">
Raumkosten*Flächenbedarf / 12</t>
        </r>
      </text>
    </comment>
    <comment ref="D36" authorId="0" shapeId="0" xr:uid="{BE39D75B-000A-4CB2-85ED-51D0E348D348}">
      <text>
        <r>
          <rPr>
            <b/>
            <sz val="8"/>
            <color indexed="81"/>
            <rFont val="Tahoma"/>
            <family val="2"/>
          </rPr>
          <t>Info:</t>
        </r>
        <r>
          <rPr>
            <sz val="8"/>
            <color indexed="81"/>
            <rFont val="Tahoma"/>
            <family val="2"/>
          </rPr>
          <t xml:space="preserve">
= Anschlusswert</t>
        </r>
      </text>
    </comment>
  </commentList>
</comments>
</file>

<file path=xl/sharedStrings.xml><?xml version="1.0" encoding="utf-8"?>
<sst xmlns="http://schemas.openxmlformats.org/spreadsheetml/2006/main" count="375" uniqueCount="63">
  <si>
    <t>Maschinenstundensatzberechnung</t>
  </si>
  <si>
    <t>Gegeben:</t>
  </si>
  <si>
    <t>Bezeichnung</t>
  </si>
  <si>
    <t>Kosten</t>
  </si>
  <si>
    <t>Projekt:</t>
  </si>
  <si>
    <t>Montage und Aufstellung:</t>
  </si>
  <si>
    <t>Stundensatz:</t>
  </si>
  <si>
    <t>Fracht und Versicherung:</t>
  </si>
  <si>
    <t>Optimale Maschinenauslastung</t>
  </si>
  <si>
    <t>pro Monat</t>
  </si>
  <si>
    <t>Maschinenauslastung</t>
  </si>
  <si>
    <t>Aktuelle Maschinenauslastung</t>
  </si>
  <si>
    <t>Preisindex</t>
  </si>
  <si>
    <t>(Zur Wiederbeschaffung einer neuen Maschine nach der Nutzungsdauer)</t>
  </si>
  <si>
    <t>Nutzungsdauer</t>
  </si>
  <si>
    <t>Kalkulatorische Zinsen</t>
  </si>
  <si>
    <t>vom Anschaffungswert, der zu</t>
  </si>
  <si>
    <t>gewichtet wird</t>
  </si>
  <si>
    <t>Instandhaltung</t>
  </si>
  <si>
    <t>pro Jahr von den Anschaffungskosten.</t>
  </si>
  <si>
    <t>Raumkosten je m2</t>
  </si>
  <si>
    <t>Flächenbedarf</t>
  </si>
  <si>
    <t>Stromverbrauch</t>
  </si>
  <si>
    <t>Anschlusswert</t>
  </si>
  <si>
    <t>je Monat</t>
  </si>
  <si>
    <t>Strompreis</t>
  </si>
  <si>
    <t>je kWh</t>
  </si>
  <si>
    <t>Werkzeugkosten</t>
  </si>
  <si>
    <t>je Monat, bei</t>
  </si>
  <si>
    <t>Gesucht:</t>
  </si>
  <si>
    <t>Maschinenstundensatz bei</t>
  </si>
  <si>
    <t>pro Monat Maschineneinsatz</t>
  </si>
  <si>
    <t>Lösung:</t>
  </si>
  <si>
    <t>Wiederbeschaffungskosten</t>
  </si>
  <si>
    <t>Fixe Kosten</t>
  </si>
  <si>
    <t>Maschine</t>
  </si>
  <si>
    <t>Kalk. AfA=</t>
  </si>
  <si>
    <t>Montage etc.</t>
  </si>
  <si>
    <t>Anschaffungskosten</t>
  </si>
  <si>
    <t>Fracht etc.</t>
  </si>
  <si>
    <t>Kalk. Zinsen=</t>
  </si>
  <si>
    <t>* Zinssatz</t>
  </si>
  <si>
    <t>( Wiederbeschaffungspreis nach der Nutzungsdauer von</t>
  </si>
  <si>
    <t>und einem Preisindex von</t>
  </si>
  <si>
    <t>)</t>
  </si>
  <si>
    <t>Kalkulatorische AfA</t>
  </si>
  <si>
    <t>var.Kosten</t>
  </si>
  <si>
    <t>pro Stunde</t>
  </si>
  <si>
    <t>Raumkosten</t>
  </si>
  <si>
    <t>Energiekosten</t>
  </si>
  <si>
    <t>Summe Fixkosten</t>
  </si>
  <si>
    <t>Std</t>
  </si>
  <si>
    <t>Summe var. K.</t>
  </si>
  <si>
    <t>Gesamtmaschinenstundensatz:</t>
  </si>
  <si>
    <t>Entstaubungsanlage</t>
  </si>
  <si>
    <t>Produktkaufpreis</t>
  </si>
  <si>
    <t xml:space="preserve">Hinweis: </t>
  </si>
  <si>
    <t>Eingaben sind ausschließlich in den grün hinterlegten Feldern zu tätigen!</t>
  </si>
  <si>
    <t>Gelb eingefärbte Felder sind mit anderen Feldern verknüpft und dürfen nicht überschrieben werden.</t>
  </si>
  <si>
    <t>Biegemaschine gebraucht</t>
  </si>
  <si>
    <t>Beispielprojekt</t>
  </si>
  <si>
    <t>Industrieller 3D-Drucker</t>
  </si>
  <si>
    <t>Semiprofessionelle 3D-Drucker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</si>
</sst>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0\ [$€-1]"/>
    <numFmt numFmtId="165" formatCode="#\ &quot;Std&quot;"/>
    <numFmt numFmtId="166" formatCode="#\ &quot;Jahre&quot;"/>
    <numFmt numFmtId="167" formatCode="#,##0\ [$€-1]"/>
    <numFmt numFmtId="168" formatCode="#\ &quot;m^2&quot;"/>
    <numFmt numFmtId="169" formatCode="#,##0.00\ &quot;kWh&quot;"/>
  </numFmts>
  <fonts count="7" x14ac:knownFonts="1">
    <font>
      <sz val="10"/>
      <name val="Arial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3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3" borderId="1" xfId="0" applyFill="1" applyBorder="1"/>
    <xf numFmtId="0" fontId="0" fillId="4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5" xfId="0" applyFill="1" applyBorder="1"/>
    <xf numFmtId="0" fontId="0" fillId="5" borderId="6" xfId="0" applyFill="1" applyBorder="1"/>
    <xf numFmtId="0" fontId="0" fillId="5" borderId="7" xfId="0" applyFill="1" applyBorder="1"/>
    <xf numFmtId="0" fontId="2" fillId="6" borderId="6" xfId="0" applyFont="1" applyFill="1" applyBorder="1"/>
    <xf numFmtId="0" fontId="2" fillId="6" borderId="8" xfId="0" applyFont="1" applyFill="1" applyBorder="1"/>
    <xf numFmtId="0" fontId="2" fillId="6" borderId="7" xfId="0" applyFont="1" applyFill="1" applyBorder="1"/>
    <xf numFmtId="0" fontId="0" fillId="7" borderId="1" xfId="0" applyFill="1" applyBorder="1"/>
    <xf numFmtId="0" fontId="0" fillId="8" borderId="6" xfId="0" applyFill="1" applyBorder="1"/>
    <xf numFmtId="0" fontId="0" fillId="8" borderId="8" xfId="0" applyFill="1" applyBorder="1"/>
    <xf numFmtId="0" fontId="0" fillId="8" borderId="7" xfId="0" applyFill="1" applyBorder="1"/>
    <xf numFmtId="165" fontId="0" fillId="9" borderId="1" xfId="0" applyNumberFormat="1" applyFill="1" applyBorder="1"/>
    <xf numFmtId="9" fontId="0" fillId="8" borderId="8" xfId="0" applyNumberFormat="1" applyFill="1" applyBorder="1"/>
    <xf numFmtId="167" fontId="0" fillId="9" borderId="1" xfId="0" applyNumberFormat="1" applyFill="1" applyBorder="1"/>
    <xf numFmtId="164" fontId="0" fillId="9" borderId="1" xfId="0" applyNumberFormat="1" applyFill="1" applyBorder="1"/>
    <xf numFmtId="165" fontId="0" fillId="8" borderId="8" xfId="0" applyNumberFormat="1" applyFill="1" applyBorder="1"/>
    <xf numFmtId="0" fontId="0" fillId="2" borderId="9" xfId="0" applyFill="1" applyBorder="1"/>
    <xf numFmtId="0" fontId="0" fillId="2" borderId="10" xfId="0" applyFill="1" applyBorder="1"/>
    <xf numFmtId="165" fontId="0" fillId="2" borderId="0" xfId="0" applyNumberFormat="1" applyFill="1"/>
    <xf numFmtId="0" fontId="0" fillId="2" borderId="8" xfId="0" applyFill="1" applyBorder="1"/>
    <xf numFmtId="0" fontId="3" fillId="10" borderId="11" xfId="0" applyFont="1" applyFill="1" applyBorder="1"/>
    <xf numFmtId="0" fontId="3" fillId="10" borderId="2" xfId="0" applyFont="1" applyFill="1" applyBorder="1"/>
    <xf numFmtId="0" fontId="3" fillId="10" borderId="12" xfId="0" applyFont="1" applyFill="1" applyBorder="1"/>
    <xf numFmtId="0" fontId="3" fillId="10" borderId="3" xfId="0" applyFont="1" applyFill="1" applyBorder="1"/>
    <xf numFmtId="0" fontId="0" fillId="11" borderId="1" xfId="0" applyFill="1" applyBorder="1"/>
    <xf numFmtId="0" fontId="0" fillId="12" borderId="7" xfId="0" applyFill="1" applyBorder="1"/>
    <xf numFmtId="0" fontId="3" fillId="10" borderId="4" xfId="0" applyFont="1" applyFill="1" applyBorder="1"/>
    <xf numFmtId="0" fontId="3" fillId="10" borderId="0" xfId="0" applyFont="1" applyFill="1"/>
    <xf numFmtId="0" fontId="3" fillId="10" borderId="5" xfId="0" applyFont="1" applyFill="1" applyBorder="1"/>
    <xf numFmtId="0" fontId="0" fillId="12" borderId="1" xfId="0" applyFill="1" applyBorder="1"/>
    <xf numFmtId="0" fontId="3" fillId="10" borderId="13" xfId="0" applyFont="1" applyFill="1" applyBorder="1"/>
    <xf numFmtId="0" fontId="3" fillId="10" borderId="14" xfId="0" applyFont="1" applyFill="1" applyBorder="1"/>
    <xf numFmtId="0" fontId="3" fillId="10" borderId="9" xfId="0" applyFont="1" applyFill="1" applyBorder="1"/>
    <xf numFmtId="0" fontId="3" fillId="10" borderId="10" xfId="0" applyFont="1" applyFill="1" applyBorder="1"/>
    <xf numFmtId="166" fontId="0" fillId="8" borderId="8" xfId="0" applyNumberFormat="1" applyFill="1" applyBorder="1" applyAlignment="1">
      <alignment horizontal="center"/>
    </xf>
    <xf numFmtId="0" fontId="0" fillId="9" borderId="6" xfId="0" applyFill="1" applyBorder="1"/>
    <xf numFmtId="0" fontId="0" fillId="9" borderId="8" xfId="0" applyFill="1" applyBorder="1"/>
    <xf numFmtId="0" fontId="0" fillId="9" borderId="7" xfId="0" applyFill="1" applyBorder="1"/>
    <xf numFmtId="0" fontId="0" fillId="11" borderId="6" xfId="0" applyFill="1" applyBorder="1"/>
    <xf numFmtId="0" fontId="0" fillId="11" borderId="8" xfId="0" applyFill="1" applyBorder="1"/>
    <xf numFmtId="0" fontId="0" fillId="11" borderId="7" xfId="0" applyFill="1" applyBorder="1"/>
    <xf numFmtId="0" fontId="0" fillId="9" borderId="1" xfId="0" applyFill="1" applyBorder="1"/>
    <xf numFmtId="0" fontId="0" fillId="2" borderId="14" xfId="0" applyFill="1" applyBorder="1"/>
    <xf numFmtId="0" fontId="4" fillId="13" borderId="6" xfId="0" applyFont="1" applyFill="1" applyBorder="1"/>
    <xf numFmtId="0" fontId="4" fillId="13" borderId="8" xfId="0" applyFont="1" applyFill="1" applyBorder="1"/>
    <xf numFmtId="164" fontId="4" fillId="13" borderId="7" xfId="0" applyNumberFormat="1" applyFont="1" applyFill="1" applyBorder="1"/>
    <xf numFmtId="164" fontId="2" fillId="9" borderId="6" xfId="0" applyNumberFormat="1" applyFont="1" applyFill="1" applyBorder="1"/>
    <xf numFmtId="0" fontId="2" fillId="9" borderId="7" xfId="0" applyFont="1" applyFill="1" applyBorder="1"/>
    <xf numFmtId="164" fontId="2" fillId="9" borderId="1" xfId="0" applyNumberFormat="1" applyFont="1" applyFill="1" applyBorder="1"/>
    <xf numFmtId="0" fontId="3" fillId="14" borderId="11" xfId="0" applyFont="1" applyFill="1" applyBorder="1" applyAlignment="1">
      <alignment horizontal="right"/>
    </xf>
    <xf numFmtId="0" fontId="0" fillId="14" borderId="2" xfId="0" applyFill="1" applyBorder="1"/>
    <xf numFmtId="0" fontId="0" fillId="14" borderId="3" xfId="0" applyFill="1" applyBorder="1"/>
    <xf numFmtId="0" fontId="0" fillId="14" borderId="14" xfId="0" applyFill="1" applyBorder="1"/>
    <xf numFmtId="0" fontId="3" fillId="14" borderId="9" xfId="0" applyFont="1" applyFill="1" applyBorder="1"/>
    <xf numFmtId="0" fontId="0" fillId="14" borderId="9" xfId="0" applyFill="1" applyBorder="1"/>
    <xf numFmtId="0" fontId="0" fillId="14" borderId="10" xfId="0" applyFill="1" applyBorder="1"/>
    <xf numFmtId="9" fontId="0" fillId="15" borderId="1" xfId="0" applyNumberFormat="1" applyFill="1" applyBorder="1"/>
    <xf numFmtId="164" fontId="0" fillId="15" borderId="1" xfId="0" applyNumberFormat="1" applyFill="1" applyBorder="1"/>
    <xf numFmtId="165" fontId="0" fillId="15" borderId="1" xfId="0" applyNumberFormat="1" applyFill="1" applyBorder="1"/>
    <xf numFmtId="168" fontId="0" fillId="15" borderId="1" xfId="0" applyNumberFormat="1" applyFill="1" applyBorder="1"/>
    <xf numFmtId="169" fontId="0" fillId="15" borderId="1" xfId="0" applyNumberFormat="1" applyFill="1" applyBorder="1"/>
    <xf numFmtId="166" fontId="0" fillId="15" borderId="1" xfId="0" applyNumberFormat="1" applyFill="1" applyBorder="1"/>
    <xf numFmtId="167" fontId="0" fillId="15" borderId="1" xfId="0" applyNumberFormat="1" applyFill="1" applyBorder="1"/>
    <xf numFmtId="164" fontId="0" fillId="2" borderId="0" xfId="0" applyNumberFormat="1" applyFill="1"/>
    <xf numFmtId="0" fontId="0" fillId="14" borderId="1" xfId="0" applyFill="1" applyBorder="1"/>
    <xf numFmtId="164" fontId="2" fillId="6" borderId="6" xfId="0" applyNumberFormat="1" applyFont="1" applyFill="1" applyBorder="1"/>
    <xf numFmtId="0" fontId="0" fillId="0" borderId="7" xfId="0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24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1056" name="Rectangle 8">
          <a:extLst>
            <a:ext uri="{FF2B5EF4-FFF2-40B4-BE49-F238E27FC236}">
              <a16:creationId xmlns:a16="http://schemas.microsoft.com/office/drawing/2014/main" id="{3C79D2E5-D7E9-09B4-B299-A75A383B0BFA}"/>
            </a:ext>
          </a:extLst>
        </xdr:cNvPr>
        <xdr:cNvSpPr>
          <a:spLocks noChangeArrowheads="1"/>
        </xdr:cNvSpPr>
      </xdr:nvSpPr>
      <xdr:spPr bwMode="auto">
        <a:xfrm>
          <a:off x="4933950" y="4114800"/>
          <a:ext cx="2838450" cy="828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38100</xdr:colOff>
      <xdr:row>30</xdr:row>
      <xdr:rowOff>66675</xdr:rowOff>
    </xdr:from>
    <xdr:to>
      <xdr:col>19</xdr:col>
      <xdr:colOff>171450</xdr:colOff>
      <xdr:row>35</xdr:row>
      <xdr:rowOff>66676</xdr:rowOff>
    </xdr:to>
    <xdr:pic>
      <xdr:nvPicPr>
        <xdr:cNvPr id="1057" name="Grafik 2">
          <a:extLst>
            <a:ext uri="{FF2B5EF4-FFF2-40B4-BE49-F238E27FC236}">
              <a16:creationId xmlns:a16="http://schemas.microsoft.com/office/drawing/2014/main" id="{DF2DD931-130F-9D9E-F453-EC852C8CF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5172075"/>
          <a:ext cx="8001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24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2069" name="Rectangle 8">
          <a:extLst>
            <a:ext uri="{FF2B5EF4-FFF2-40B4-BE49-F238E27FC236}">
              <a16:creationId xmlns:a16="http://schemas.microsoft.com/office/drawing/2014/main" id="{813D9043-A210-7692-25FA-C8AD565A749F}"/>
            </a:ext>
          </a:extLst>
        </xdr:cNvPr>
        <xdr:cNvSpPr>
          <a:spLocks noChangeArrowheads="1"/>
        </xdr:cNvSpPr>
      </xdr:nvSpPr>
      <xdr:spPr bwMode="auto">
        <a:xfrm>
          <a:off x="4933950" y="4114800"/>
          <a:ext cx="2838450" cy="828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38100</xdr:colOff>
      <xdr:row>30</xdr:row>
      <xdr:rowOff>66675</xdr:rowOff>
    </xdr:from>
    <xdr:to>
      <xdr:col>19</xdr:col>
      <xdr:colOff>171450</xdr:colOff>
      <xdr:row>35</xdr:row>
      <xdr:rowOff>66676</xdr:rowOff>
    </xdr:to>
    <xdr:pic>
      <xdr:nvPicPr>
        <xdr:cNvPr id="2070" name="Grafik 2">
          <a:extLst>
            <a:ext uri="{FF2B5EF4-FFF2-40B4-BE49-F238E27FC236}">
              <a16:creationId xmlns:a16="http://schemas.microsoft.com/office/drawing/2014/main" id="{83DF854B-CFFE-31E4-66F7-A0D76783F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5172075"/>
          <a:ext cx="8001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24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2" name="Rectangle 8">
          <a:extLst>
            <a:ext uri="{FF2B5EF4-FFF2-40B4-BE49-F238E27FC236}">
              <a16:creationId xmlns:a16="http://schemas.microsoft.com/office/drawing/2014/main" id="{1A288654-BD28-4447-92EA-026C59D92F2D}"/>
            </a:ext>
          </a:extLst>
        </xdr:cNvPr>
        <xdr:cNvSpPr>
          <a:spLocks noChangeArrowheads="1"/>
        </xdr:cNvSpPr>
      </xdr:nvSpPr>
      <xdr:spPr bwMode="auto">
        <a:xfrm>
          <a:off x="4933950" y="4114800"/>
          <a:ext cx="2838450" cy="828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38100</xdr:colOff>
      <xdr:row>30</xdr:row>
      <xdr:rowOff>66675</xdr:rowOff>
    </xdr:from>
    <xdr:to>
      <xdr:col>19</xdr:col>
      <xdr:colOff>171450</xdr:colOff>
      <xdr:row>35</xdr:row>
      <xdr:rowOff>66676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3125F5C-01B2-4F42-B09E-FD4C2804F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5172075"/>
          <a:ext cx="8001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24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2" name="Rectangle 8">
          <a:extLst>
            <a:ext uri="{FF2B5EF4-FFF2-40B4-BE49-F238E27FC236}">
              <a16:creationId xmlns:a16="http://schemas.microsoft.com/office/drawing/2014/main" id="{1B8E5495-A6A6-4427-8AF0-A1E192E45B39}"/>
            </a:ext>
          </a:extLst>
        </xdr:cNvPr>
        <xdr:cNvSpPr>
          <a:spLocks noChangeArrowheads="1"/>
        </xdr:cNvSpPr>
      </xdr:nvSpPr>
      <xdr:spPr bwMode="auto">
        <a:xfrm>
          <a:off x="4933950" y="4114800"/>
          <a:ext cx="2838450" cy="828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38100</xdr:colOff>
      <xdr:row>30</xdr:row>
      <xdr:rowOff>66675</xdr:rowOff>
    </xdr:from>
    <xdr:to>
      <xdr:col>19</xdr:col>
      <xdr:colOff>171450</xdr:colOff>
      <xdr:row>35</xdr:row>
      <xdr:rowOff>66676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5DC58BE-379B-4B15-84D2-47EAC35C6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5172075"/>
          <a:ext cx="8001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24</xdr:row>
      <xdr:rowOff>0</xdr:rowOff>
    </xdr:from>
    <xdr:to>
      <xdr:col>15</xdr:col>
      <xdr:colOff>0</xdr:colOff>
      <xdr:row>29</xdr:row>
      <xdr:rowOff>0</xdr:rowOff>
    </xdr:to>
    <xdr:sp macro="" textlink="">
      <xdr:nvSpPr>
        <xdr:cNvPr id="2" name="Rectangle 8">
          <a:extLst>
            <a:ext uri="{FF2B5EF4-FFF2-40B4-BE49-F238E27FC236}">
              <a16:creationId xmlns:a16="http://schemas.microsoft.com/office/drawing/2014/main" id="{398C63DA-AA27-40C0-81B5-D2F5AA577D1A}"/>
            </a:ext>
          </a:extLst>
        </xdr:cNvPr>
        <xdr:cNvSpPr>
          <a:spLocks noChangeArrowheads="1"/>
        </xdr:cNvSpPr>
      </xdr:nvSpPr>
      <xdr:spPr bwMode="auto">
        <a:xfrm>
          <a:off x="4933950" y="4114800"/>
          <a:ext cx="2838450" cy="828675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18</xdr:col>
      <xdr:colOff>38100</xdr:colOff>
      <xdr:row>30</xdr:row>
      <xdr:rowOff>66675</xdr:rowOff>
    </xdr:from>
    <xdr:to>
      <xdr:col>19</xdr:col>
      <xdr:colOff>171450</xdr:colOff>
      <xdr:row>35</xdr:row>
      <xdr:rowOff>66676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378F9207-E9CD-4CA8-9EA7-67A1D9CC3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06000" y="5172075"/>
          <a:ext cx="8001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70D63F-124C-4F4C-9B6F-996B2274948E}">
  <dimension ref="B1:T40"/>
  <sheetViews>
    <sheetView tabSelected="1" zoomScale="110" zoomScaleNormal="110" workbookViewId="0">
      <selection activeCell="D5" sqref="D5"/>
    </sheetView>
  </sheetViews>
  <sheetFormatPr baseColWidth="10" defaultRowHeight="12.75" x14ac:dyDescent="0.2"/>
  <cols>
    <col min="1" max="2" width="11.42578125" style="1"/>
    <col min="3" max="3" width="30.140625" style="1" customWidth="1"/>
    <col min="4" max="4" width="13.7109375" style="1" customWidth="1"/>
    <col min="5" max="5" width="3.7109375" style="1" customWidth="1"/>
    <col min="6" max="6" width="3.5703125" style="1" customWidth="1"/>
    <col min="7" max="7" width="4.42578125" style="1" customWidth="1"/>
    <col min="8" max="8" width="9.42578125" style="1" customWidth="1"/>
    <col min="9" max="9" width="4.28515625" style="1" customWidth="1"/>
    <col min="10" max="10" width="4.7109375" style="1" customWidth="1"/>
    <col min="11" max="11" width="2.85546875" style="1" customWidth="1"/>
    <col min="12" max="12" width="6.5703125" style="1" customWidth="1"/>
    <col min="13" max="13" width="4.28515625" style="1" customWidth="1"/>
    <col min="14" max="14" width="3.42578125" style="1" customWidth="1"/>
    <col min="15" max="15" width="2.5703125" style="1" customWidth="1"/>
    <col min="16" max="16" width="7.85546875" style="1" customWidth="1"/>
    <col min="17" max="17" width="2.5703125" style="1" customWidth="1"/>
    <col min="18" max="18" width="21" style="1" customWidth="1"/>
    <col min="19" max="19" width="10" style="1" customWidth="1"/>
    <col min="20" max="20" width="8.42578125" style="1" customWidth="1"/>
    <col min="21" max="16384" width="11.42578125" style="1"/>
  </cols>
  <sheetData>
    <row r="1" spans="2:20" ht="18" x14ac:dyDescent="0.25">
      <c r="C1" s="2" t="s">
        <v>0</v>
      </c>
    </row>
    <row r="3" spans="2:20" x14ac:dyDescent="0.2">
      <c r="B3" s="3" t="s">
        <v>1</v>
      </c>
      <c r="C3" s="4" t="s">
        <v>2</v>
      </c>
      <c r="D3" s="4" t="s">
        <v>3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2:20" x14ac:dyDescent="0.2">
      <c r="B4" s="7"/>
      <c r="C4" s="8"/>
      <c r="D4" s="8"/>
      <c r="T4" s="9"/>
    </row>
    <row r="5" spans="2:20" x14ac:dyDescent="0.2">
      <c r="B5" s="7"/>
      <c r="C5" s="72" t="s">
        <v>55</v>
      </c>
      <c r="D5" s="65">
        <v>80000</v>
      </c>
      <c r="G5" s="10" t="s">
        <v>4</v>
      </c>
      <c r="H5" s="11"/>
      <c r="I5" s="12" t="s">
        <v>60</v>
      </c>
      <c r="J5" s="13"/>
      <c r="K5" s="13"/>
      <c r="L5" s="13"/>
      <c r="M5" s="13"/>
      <c r="N5" s="13"/>
      <c r="O5" s="13"/>
      <c r="P5" s="13"/>
      <c r="Q5" s="13"/>
      <c r="R5" s="14"/>
      <c r="T5" s="9"/>
    </row>
    <row r="6" spans="2:20" x14ac:dyDescent="0.2">
      <c r="B6" s="7"/>
      <c r="C6" s="15" t="s">
        <v>5</v>
      </c>
      <c r="D6" s="65">
        <v>2400</v>
      </c>
      <c r="G6" s="10" t="s">
        <v>6</v>
      </c>
      <c r="H6" s="11"/>
      <c r="I6" s="73">
        <f>T37</f>
        <v>69.677906250000007</v>
      </c>
      <c r="J6" s="74"/>
      <c r="T6" s="9"/>
    </row>
    <row r="7" spans="2:20" x14ac:dyDescent="0.2">
      <c r="B7" s="7"/>
      <c r="C7" s="15" t="s">
        <v>7</v>
      </c>
      <c r="D7" s="65">
        <v>850</v>
      </c>
      <c r="T7" s="9"/>
    </row>
    <row r="8" spans="2:20" x14ac:dyDescent="0.2">
      <c r="B8" s="7"/>
      <c r="T8" s="9"/>
    </row>
    <row r="9" spans="2:20" x14ac:dyDescent="0.2">
      <c r="B9" s="7"/>
      <c r="C9" s="15" t="s">
        <v>8</v>
      </c>
      <c r="D9" s="66">
        <v>160</v>
      </c>
      <c r="E9" s="16" t="s">
        <v>9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8"/>
      <c r="T9" s="9"/>
    </row>
    <row r="10" spans="2:20" x14ac:dyDescent="0.2">
      <c r="B10" s="7"/>
      <c r="C10" s="15" t="s">
        <v>10</v>
      </c>
      <c r="D10" s="64">
        <v>0.5</v>
      </c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8"/>
      <c r="T10" s="9"/>
    </row>
    <row r="11" spans="2:20" x14ac:dyDescent="0.2">
      <c r="B11" s="7"/>
      <c r="C11" s="15" t="s">
        <v>11</v>
      </c>
      <c r="D11" s="19">
        <f>D9/100*D10*100</f>
        <v>80</v>
      </c>
      <c r="E11" s="16" t="s">
        <v>9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8"/>
      <c r="T11" s="9"/>
    </row>
    <row r="12" spans="2:20" x14ac:dyDescent="0.2">
      <c r="B12" s="7"/>
      <c r="C12" s="15" t="s">
        <v>12</v>
      </c>
      <c r="D12" s="64">
        <v>1.3</v>
      </c>
      <c r="E12" s="16" t="s">
        <v>13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8"/>
      <c r="T12" s="9"/>
    </row>
    <row r="13" spans="2:20" x14ac:dyDescent="0.2">
      <c r="B13" s="7"/>
      <c r="C13" s="15" t="s">
        <v>14</v>
      </c>
      <c r="D13" s="69">
        <v>4</v>
      </c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8"/>
      <c r="T13" s="9"/>
    </row>
    <row r="14" spans="2:20" x14ac:dyDescent="0.2">
      <c r="B14" s="7"/>
      <c r="C14" s="15" t="s">
        <v>15</v>
      </c>
      <c r="D14" s="64">
        <v>0.08</v>
      </c>
      <c r="E14" s="16" t="s">
        <v>16</v>
      </c>
      <c r="F14" s="17"/>
      <c r="G14" s="17"/>
      <c r="H14" s="17"/>
      <c r="I14" s="17"/>
      <c r="J14" s="17"/>
      <c r="K14" s="17"/>
      <c r="L14" s="20">
        <v>1</v>
      </c>
      <c r="M14" s="17" t="s">
        <v>17</v>
      </c>
      <c r="N14" s="17"/>
      <c r="O14" s="17"/>
      <c r="P14" s="17"/>
      <c r="Q14" s="17"/>
      <c r="R14" s="18"/>
      <c r="T14" s="9"/>
    </row>
    <row r="15" spans="2:20" x14ac:dyDescent="0.2">
      <c r="B15" s="7"/>
      <c r="C15" s="15" t="s">
        <v>18</v>
      </c>
      <c r="D15" s="64">
        <v>0.03</v>
      </c>
      <c r="E15" s="16" t="s">
        <v>19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8"/>
      <c r="T15" s="9"/>
    </row>
    <row r="16" spans="2:20" x14ac:dyDescent="0.2">
      <c r="B16" s="7"/>
      <c r="C16" s="15" t="s">
        <v>20</v>
      </c>
      <c r="D16" s="70">
        <v>10</v>
      </c>
      <c r="E16" s="16" t="s">
        <v>9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8"/>
      <c r="T16" s="9"/>
    </row>
    <row r="17" spans="2:20" x14ac:dyDescent="0.2">
      <c r="B17" s="7"/>
      <c r="C17" s="15" t="s">
        <v>21</v>
      </c>
      <c r="D17" s="67">
        <v>30</v>
      </c>
      <c r="E17" s="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8"/>
      <c r="T17" s="9"/>
    </row>
    <row r="18" spans="2:20" x14ac:dyDescent="0.2">
      <c r="B18" s="7"/>
      <c r="C18" s="15" t="s">
        <v>22</v>
      </c>
      <c r="D18" s="68">
        <v>60</v>
      </c>
      <c r="E18" s="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8"/>
      <c r="T18" s="9"/>
    </row>
    <row r="19" spans="2:20" x14ac:dyDescent="0.2">
      <c r="B19" s="7"/>
      <c r="C19" s="15" t="s">
        <v>23</v>
      </c>
      <c r="D19" s="65">
        <v>17.920000000000002</v>
      </c>
      <c r="E19" s="16" t="s">
        <v>24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8"/>
      <c r="T19" s="9"/>
    </row>
    <row r="20" spans="2:20" x14ac:dyDescent="0.2">
      <c r="B20" s="7"/>
      <c r="C20" s="15" t="s">
        <v>25</v>
      </c>
      <c r="D20" s="65">
        <v>0.42</v>
      </c>
      <c r="E20" s="16" t="s">
        <v>26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8"/>
      <c r="T20" s="9"/>
    </row>
    <row r="21" spans="2:20" x14ac:dyDescent="0.2">
      <c r="B21" s="7"/>
      <c r="C21" s="15" t="s">
        <v>27</v>
      </c>
      <c r="D21" s="65">
        <v>500</v>
      </c>
      <c r="E21" s="16" t="s">
        <v>28</v>
      </c>
      <c r="F21" s="17"/>
      <c r="G21" s="17"/>
      <c r="H21" s="23">
        <f>D11</f>
        <v>80</v>
      </c>
      <c r="I21" s="17"/>
      <c r="J21" s="17"/>
      <c r="K21" s="17"/>
      <c r="L21" s="17"/>
      <c r="M21" s="17"/>
      <c r="N21" s="17"/>
      <c r="O21" s="17"/>
      <c r="P21" s="17"/>
      <c r="Q21" s="17"/>
      <c r="R21" s="18"/>
      <c r="T21" s="9"/>
    </row>
    <row r="22" spans="2:20" x14ac:dyDescent="0.2">
      <c r="B22" s="7"/>
      <c r="T22" s="9"/>
    </row>
    <row r="23" spans="2:20" x14ac:dyDescent="0.2">
      <c r="B23" s="3" t="s">
        <v>29</v>
      </c>
      <c r="C23" s="15" t="s">
        <v>30</v>
      </c>
      <c r="D23" s="19">
        <f>D11</f>
        <v>80</v>
      </c>
      <c r="E23" s="16" t="s">
        <v>31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8"/>
      <c r="S23" s="24"/>
      <c r="T23" s="25"/>
    </row>
    <row r="24" spans="2:20" x14ac:dyDescent="0.2">
      <c r="D24" s="26"/>
      <c r="O24" s="27"/>
    </row>
    <row r="25" spans="2:20" ht="13.5" thickBot="1" x14ac:dyDescent="0.25">
      <c r="B25" s="3" t="s">
        <v>32</v>
      </c>
      <c r="C25" s="5"/>
      <c r="D25" s="5"/>
      <c r="E25" s="5"/>
      <c r="F25" s="5"/>
      <c r="G25" s="28"/>
      <c r="H25" s="29"/>
      <c r="I25" s="30" t="s">
        <v>33</v>
      </c>
      <c r="J25" s="30"/>
      <c r="K25" s="30"/>
      <c r="L25" s="30"/>
      <c r="M25" s="30"/>
      <c r="N25" s="30"/>
      <c r="O25" s="31"/>
      <c r="P25" s="5"/>
      <c r="Q25" s="5"/>
      <c r="R25" s="5"/>
      <c r="S25" s="5"/>
      <c r="T25" s="6"/>
    </row>
    <row r="26" spans="2:20" x14ac:dyDescent="0.2">
      <c r="B26" s="32" t="s">
        <v>34</v>
      </c>
      <c r="C26" s="33" t="s">
        <v>35</v>
      </c>
      <c r="D26" s="22">
        <f>D5</f>
        <v>80000</v>
      </c>
      <c r="G26" s="34" t="s">
        <v>36</v>
      </c>
      <c r="H26" s="35"/>
      <c r="I26" s="35"/>
      <c r="J26" s="35" t="s">
        <v>14</v>
      </c>
      <c r="K26" s="35"/>
      <c r="L26" s="35"/>
      <c r="M26" s="35"/>
      <c r="N26" s="35"/>
      <c r="O26" s="36"/>
      <c r="T26" s="9"/>
    </row>
    <row r="27" spans="2:20" ht="13.5" thickBot="1" x14ac:dyDescent="0.25">
      <c r="B27" s="7"/>
      <c r="C27" s="37" t="s">
        <v>37</v>
      </c>
      <c r="D27" s="22">
        <f>D6</f>
        <v>2400</v>
      </c>
      <c r="G27" s="34"/>
      <c r="H27" s="35"/>
      <c r="I27" s="38" t="s">
        <v>38</v>
      </c>
      <c r="J27" s="38"/>
      <c r="K27" s="38"/>
      <c r="L27" s="38"/>
      <c r="M27" s="35"/>
      <c r="N27" s="35"/>
      <c r="O27" s="36"/>
      <c r="T27" s="9"/>
    </row>
    <row r="28" spans="2:20" x14ac:dyDescent="0.2">
      <c r="B28" s="7"/>
      <c r="C28" s="37" t="s">
        <v>39</v>
      </c>
      <c r="D28" s="22">
        <f>D7</f>
        <v>850</v>
      </c>
      <c r="G28" s="34" t="s">
        <v>40</v>
      </c>
      <c r="H28" s="35"/>
      <c r="I28" s="35"/>
      <c r="J28" s="35">
        <v>2</v>
      </c>
      <c r="K28" s="35"/>
      <c r="L28" s="35"/>
      <c r="M28" s="35" t="s">
        <v>41</v>
      </c>
      <c r="N28" s="35"/>
      <c r="O28" s="36"/>
      <c r="T28" s="9"/>
    </row>
    <row r="29" spans="2:20" x14ac:dyDescent="0.2">
      <c r="B29" s="7"/>
      <c r="C29" s="37" t="s">
        <v>38</v>
      </c>
      <c r="D29" s="22">
        <f>SUM(D26:D28)</f>
        <v>83250</v>
      </c>
      <c r="G29" s="39"/>
      <c r="H29" s="40"/>
      <c r="I29" s="40"/>
      <c r="J29" s="40"/>
      <c r="K29" s="40"/>
      <c r="L29" s="40"/>
      <c r="M29" s="40"/>
      <c r="N29" s="40"/>
      <c r="O29" s="41"/>
      <c r="T29" s="9"/>
    </row>
    <row r="30" spans="2:20" x14ac:dyDescent="0.2">
      <c r="B30" s="7"/>
      <c r="C30" s="37" t="s">
        <v>33</v>
      </c>
      <c r="D30" s="22">
        <f>D29*D12</f>
        <v>108225</v>
      </c>
      <c r="E30" s="16" t="s">
        <v>42</v>
      </c>
      <c r="F30" s="17"/>
      <c r="G30" s="17"/>
      <c r="H30" s="17"/>
      <c r="I30" s="17"/>
      <c r="J30" s="17"/>
      <c r="K30" s="17"/>
      <c r="L30" s="17"/>
      <c r="M30" s="17"/>
      <c r="N30" s="17"/>
      <c r="O30" s="20"/>
      <c r="P30" s="42">
        <f>D13</f>
        <v>4</v>
      </c>
      <c r="Q30" s="17" t="s">
        <v>43</v>
      </c>
      <c r="R30" s="17"/>
      <c r="S30" s="20">
        <f>D12</f>
        <v>1.3</v>
      </c>
      <c r="T30" s="18" t="s">
        <v>44</v>
      </c>
    </row>
    <row r="31" spans="2:20" x14ac:dyDescent="0.2">
      <c r="B31" s="7"/>
      <c r="T31" s="9"/>
    </row>
    <row r="32" spans="2:20" x14ac:dyDescent="0.2">
      <c r="B32" s="7"/>
      <c r="C32" s="37" t="s">
        <v>45</v>
      </c>
      <c r="D32" s="22">
        <f>D30/D13/12</f>
        <v>2254.6875</v>
      </c>
      <c r="E32" s="43" t="s">
        <v>9</v>
      </c>
      <c r="F32" s="44"/>
      <c r="G32" s="45"/>
      <c r="I32" s="46" t="s">
        <v>46</v>
      </c>
      <c r="J32" s="47"/>
      <c r="K32" s="48"/>
      <c r="L32" s="43" t="s">
        <v>22</v>
      </c>
      <c r="M32" s="44"/>
      <c r="N32" s="44"/>
      <c r="O32" s="45"/>
      <c r="P32" s="22">
        <f>D20*D18</f>
        <v>25.2</v>
      </c>
      <c r="Q32" s="1" t="s">
        <v>47</v>
      </c>
      <c r="T32" s="9"/>
    </row>
    <row r="33" spans="2:20" x14ac:dyDescent="0.2">
      <c r="B33" s="7"/>
      <c r="C33" s="37" t="s">
        <v>15</v>
      </c>
      <c r="D33" s="22">
        <f>D29/2/100*D14*100/12</f>
        <v>277.49999999999994</v>
      </c>
      <c r="E33" s="43" t="s">
        <v>9</v>
      </c>
      <c r="F33" s="44"/>
      <c r="G33" s="45"/>
      <c r="L33" s="43" t="s">
        <v>27</v>
      </c>
      <c r="M33" s="44"/>
      <c r="N33" s="44"/>
      <c r="O33" s="45"/>
      <c r="P33" s="22">
        <f>D21/D11</f>
        <v>6.25</v>
      </c>
      <c r="Q33" s="1" t="s">
        <v>47</v>
      </c>
      <c r="T33" s="9"/>
    </row>
    <row r="34" spans="2:20" x14ac:dyDescent="0.2">
      <c r="B34" s="7"/>
      <c r="C34" s="37" t="s">
        <v>18</v>
      </c>
      <c r="D34" s="22">
        <f>D29/100*D15*100/12</f>
        <v>208.125</v>
      </c>
      <c r="E34" s="43" t="s">
        <v>9</v>
      </c>
      <c r="F34" s="44"/>
      <c r="G34" s="45"/>
      <c r="L34" s="43"/>
      <c r="M34" s="44"/>
      <c r="N34" s="44"/>
      <c r="O34" s="45"/>
      <c r="P34" s="49"/>
      <c r="T34" s="9"/>
    </row>
    <row r="35" spans="2:20" x14ac:dyDescent="0.2">
      <c r="B35" s="7"/>
      <c r="C35" s="37" t="s">
        <v>48</v>
      </c>
      <c r="D35" s="21">
        <f>D16*D17</f>
        <v>300</v>
      </c>
      <c r="E35" s="43" t="s">
        <v>9</v>
      </c>
      <c r="F35" s="44"/>
      <c r="G35" s="45"/>
      <c r="L35" s="43"/>
      <c r="M35" s="44"/>
      <c r="N35" s="44"/>
      <c r="O35" s="45"/>
      <c r="P35" s="49"/>
      <c r="T35" s="9"/>
    </row>
    <row r="36" spans="2:20" x14ac:dyDescent="0.2">
      <c r="B36" s="7"/>
      <c r="C36" s="37" t="s">
        <v>49</v>
      </c>
      <c r="D36" s="22">
        <f>D19</f>
        <v>17.920000000000002</v>
      </c>
      <c r="E36" s="43" t="s">
        <v>9</v>
      </c>
      <c r="F36" s="44"/>
      <c r="G36" s="45"/>
      <c r="L36" s="43"/>
      <c r="M36" s="44"/>
      <c r="N36" s="44"/>
      <c r="O36" s="45"/>
      <c r="P36" s="49"/>
      <c r="T36" s="9"/>
    </row>
    <row r="37" spans="2:20" x14ac:dyDescent="0.2">
      <c r="B37" s="50"/>
      <c r="C37" s="37" t="s">
        <v>50</v>
      </c>
      <c r="D37" s="22">
        <f>SUM(D32:D36)</f>
        <v>3058.2325000000001</v>
      </c>
      <c r="E37" s="43" t="s">
        <v>9</v>
      </c>
      <c r="F37" s="44"/>
      <c r="G37" s="45"/>
      <c r="H37" s="54">
        <f>D37/D11</f>
        <v>38.227906250000004</v>
      </c>
      <c r="I37" s="55" t="s">
        <v>51</v>
      </c>
      <c r="J37" s="24"/>
      <c r="K37" s="24"/>
      <c r="L37" s="43" t="s">
        <v>52</v>
      </c>
      <c r="M37" s="44"/>
      <c r="N37" s="44"/>
      <c r="O37" s="45"/>
      <c r="P37" s="56">
        <f>SUM(P32:P36)</f>
        <v>31.45</v>
      </c>
      <c r="Q37" s="24"/>
      <c r="R37" s="51" t="s">
        <v>53</v>
      </c>
      <c r="S37" s="52"/>
      <c r="T37" s="53">
        <f>H37+P37</f>
        <v>69.677906250000007</v>
      </c>
    </row>
    <row r="39" spans="2:20" x14ac:dyDescent="0.2">
      <c r="B39" s="57" t="s">
        <v>56</v>
      </c>
      <c r="C39" s="58" t="s">
        <v>57</v>
      </c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9"/>
    </row>
    <row r="40" spans="2:20" x14ac:dyDescent="0.2">
      <c r="B40" s="60"/>
      <c r="C40" s="61" t="s">
        <v>58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3"/>
    </row>
  </sheetData>
  <mergeCells count="1">
    <mergeCell ref="I6:J6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530CF-E37A-4C0D-9DDC-0E66B7D90C79}">
  <dimension ref="B1:T40"/>
  <sheetViews>
    <sheetView zoomScale="110" zoomScaleNormal="110" workbookViewId="0">
      <selection activeCell="D5" sqref="D5"/>
    </sheetView>
  </sheetViews>
  <sheetFormatPr baseColWidth="10" defaultRowHeight="12.75" x14ac:dyDescent="0.2"/>
  <cols>
    <col min="1" max="2" width="11.42578125" style="1"/>
    <col min="3" max="3" width="30.140625" style="1" customWidth="1"/>
    <col min="4" max="4" width="13.7109375" style="1" customWidth="1"/>
    <col min="5" max="5" width="3.7109375" style="1" customWidth="1"/>
    <col min="6" max="6" width="3.5703125" style="1" customWidth="1"/>
    <col min="7" max="7" width="4.42578125" style="1" customWidth="1"/>
    <col min="8" max="8" width="9.42578125" style="1" customWidth="1"/>
    <col min="9" max="9" width="4.28515625" style="1" customWidth="1"/>
    <col min="10" max="10" width="4.7109375" style="1" customWidth="1"/>
    <col min="11" max="11" width="2.85546875" style="1" customWidth="1"/>
    <col min="12" max="12" width="6.5703125" style="1" customWidth="1"/>
    <col min="13" max="13" width="4.28515625" style="1" customWidth="1"/>
    <col min="14" max="14" width="3.42578125" style="1" customWidth="1"/>
    <col min="15" max="15" width="2.5703125" style="1" customWidth="1"/>
    <col min="16" max="16" width="7.85546875" style="1" customWidth="1"/>
    <col min="17" max="17" width="2.5703125" style="1" customWidth="1"/>
    <col min="18" max="18" width="21" style="1" customWidth="1"/>
    <col min="19" max="19" width="10" style="1" customWidth="1"/>
    <col min="20" max="20" width="8.42578125" style="1" customWidth="1"/>
    <col min="21" max="16384" width="11.42578125" style="1"/>
  </cols>
  <sheetData>
    <row r="1" spans="2:20" ht="18" x14ac:dyDescent="0.25">
      <c r="C1" s="2" t="s">
        <v>0</v>
      </c>
    </row>
    <row r="3" spans="2:20" x14ac:dyDescent="0.2">
      <c r="B3" s="3" t="s">
        <v>1</v>
      </c>
      <c r="C3" s="4" t="s">
        <v>2</v>
      </c>
      <c r="D3" s="4" t="s">
        <v>3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2:20" x14ac:dyDescent="0.2">
      <c r="B4" s="7"/>
      <c r="C4" s="8"/>
      <c r="D4" s="8"/>
      <c r="T4" s="9"/>
    </row>
    <row r="5" spans="2:20" x14ac:dyDescent="0.2">
      <c r="B5" s="7"/>
      <c r="C5" s="72" t="s">
        <v>55</v>
      </c>
      <c r="D5" s="65">
        <v>230000</v>
      </c>
      <c r="G5" s="10" t="s">
        <v>4</v>
      </c>
      <c r="H5" s="11"/>
      <c r="I5" s="12" t="s">
        <v>54</v>
      </c>
      <c r="J5" s="13"/>
      <c r="K5" s="13"/>
      <c r="L5" s="13"/>
      <c r="M5" s="13"/>
      <c r="N5" s="13"/>
      <c r="O5" s="13"/>
      <c r="P5" s="13"/>
      <c r="Q5" s="13"/>
      <c r="R5" s="14"/>
      <c r="T5" s="9"/>
    </row>
    <row r="6" spans="2:20" x14ac:dyDescent="0.2">
      <c r="B6" s="7"/>
      <c r="C6" s="15" t="s">
        <v>5</v>
      </c>
      <c r="D6" s="65">
        <v>15000</v>
      </c>
      <c r="G6" s="10" t="s">
        <v>6</v>
      </c>
      <c r="H6" s="11"/>
      <c r="I6" s="73">
        <f>T37</f>
        <v>57.4146</v>
      </c>
      <c r="J6" s="74"/>
      <c r="T6" s="9"/>
    </row>
    <row r="7" spans="2:20" x14ac:dyDescent="0.2">
      <c r="B7" s="7"/>
      <c r="C7" s="15" t="s">
        <v>7</v>
      </c>
      <c r="D7" s="65">
        <v>5000</v>
      </c>
      <c r="T7" s="9"/>
    </row>
    <row r="8" spans="2:20" x14ac:dyDescent="0.2">
      <c r="B8" s="7"/>
      <c r="T8" s="9"/>
    </row>
    <row r="9" spans="2:20" x14ac:dyDescent="0.2">
      <c r="B9" s="7"/>
      <c r="C9" s="15" t="s">
        <v>8</v>
      </c>
      <c r="D9" s="66">
        <v>200</v>
      </c>
      <c r="E9" s="16" t="s">
        <v>9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8"/>
      <c r="T9" s="9"/>
    </row>
    <row r="10" spans="2:20" x14ac:dyDescent="0.2">
      <c r="B10" s="7"/>
      <c r="C10" s="15" t="s">
        <v>10</v>
      </c>
      <c r="D10" s="64">
        <v>1</v>
      </c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8"/>
      <c r="T10" s="9"/>
    </row>
    <row r="11" spans="2:20" x14ac:dyDescent="0.2">
      <c r="B11" s="7"/>
      <c r="C11" s="15" t="s">
        <v>11</v>
      </c>
      <c r="D11" s="19">
        <f>D9/100*D10*100</f>
        <v>200</v>
      </c>
      <c r="E11" s="16" t="s">
        <v>9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8"/>
      <c r="T11" s="9"/>
    </row>
    <row r="12" spans="2:20" x14ac:dyDescent="0.2">
      <c r="B12" s="7"/>
      <c r="C12" s="15" t="s">
        <v>12</v>
      </c>
      <c r="D12" s="64">
        <v>1.2</v>
      </c>
      <c r="E12" s="16" t="s">
        <v>13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8"/>
      <c r="T12" s="9"/>
    </row>
    <row r="13" spans="2:20" x14ac:dyDescent="0.2">
      <c r="B13" s="7"/>
      <c r="C13" s="15" t="s">
        <v>14</v>
      </c>
      <c r="D13" s="69">
        <v>6</v>
      </c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8"/>
      <c r="T13" s="9"/>
    </row>
    <row r="14" spans="2:20" x14ac:dyDescent="0.2">
      <c r="B14" s="7"/>
      <c r="C14" s="15" t="s">
        <v>15</v>
      </c>
      <c r="D14" s="64">
        <v>0.08</v>
      </c>
      <c r="E14" s="16" t="s">
        <v>16</v>
      </c>
      <c r="F14" s="17"/>
      <c r="G14" s="17"/>
      <c r="H14" s="17"/>
      <c r="I14" s="17"/>
      <c r="J14" s="17"/>
      <c r="K14" s="17"/>
      <c r="L14" s="20">
        <v>1</v>
      </c>
      <c r="M14" s="17" t="s">
        <v>17</v>
      </c>
      <c r="N14" s="17"/>
      <c r="O14" s="17"/>
      <c r="P14" s="17"/>
      <c r="Q14" s="17"/>
      <c r="R14" s="18"/>
      <c r="T14" s="9"/>
    </row>
    <row r="15" spans="2:20" x14ac:dyDescent="0.2">
      <c r="B15" s="7"/>
      <c r="C15" s="15" t="s">
        <v>18</v>
      </c>
      <c r="D15" s="64">
        <v>0.03</v>
      </c>
      <c r="E15" s="16" t="s">
        <v>19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8"/>
      <c r="T15" s="9"/>
    </row>
    <row r="16" spans="2:20" x14ac:dyDescent="0.2">
      <c r="B16" s="7"/>
      <c r="C16" s="15" t="s">
        <v>20</v>
      </c>
      <c r="D16" s="70">
        <v>10</v>
      </c>
      <c r="E16" s="16" t="s">
        <v>9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8"/>
      <c r="T16" s="9"/>
    </row>
    <row r="17" spans="2:20" x14ac:dyDescent="0.2">
      <c r="B17" s="7"/>
      <c r="C17" s="15" t="s">
        <v>21</v>
      </c>
      <c r="D17" s="67">
        <v>30</v>
      </c>
      <c r="E17" s="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8"/>
      <c r="T17" s="9"/>
    </row>
    <row r="18" spans="2:20" x14ac:dyDescent="0.2">
      <c r="B18" s="7"/>
      <c r="C18" s="15" t="s">
        <v>22</v>
      </c>
      <c r="D18" s="68">
        <v>60</v>
      </c>
      <c r="E18" s="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8"/>
      <c r="T18" s="9"/>
    </row>
    <row r="19" spans="2:20" x14ac:dyDescent="0.2">
      <c r="B19" s="7"/>
      <c r="C19" s="15" t="s">
        <v>23</v>
      </c>
      <c r="D19" s="65">
        <v>17.920000000000002</v>
      </c>
      <c r="E19" s="16" t="s">
        <v>24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8"/>
      <c r="T19" s="9"/>
    </row>
    <row r="20" spans="2:20" x14ac:dyDescent="0.2">
      <c r="B20" s="7"/>
      <c r="C20" s="15" t="s">
        <v>25</v>
      </c>
      <c r="D20" s="65">
        <v>0.42</v>
      </c>
      <c r="E20" s="16" t="s">
        <v>26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8"/>
      <c r="T20" s="9"/>
    </row>
    <row r="21" spans="2:20" x14ac:dyDescent="0.2">
      <c r="B21" s="7"/>
      <c r="C21" s="15" t="s">
        <v>27</v>
      </c>
      <c r="D21" s="65">
        <v>500</v>
      </c>
      <c r="E21" s="16" t="s">
        <v>28</v>
      </c>
      <c r="F21" s="17"/>
      <c r="G21" s="17"/>
      <c r="H21" s="23">
        <f>D11</f>
        <v>200</v>
      </c>
      <c r="I21" s="17"/>
      <c r="J21" s="17"/>
      <c r="K21" s="17"/>
      <c r="L21" s="17"/>
      <c r="M21" s="17"/>
      <c r="N21" s="17"/>
      <c r="O21" s="17"/>
      <c r="P21" s="17"/>
      <c r="Q21" s="17"/>
      <c r="R21" s="18"/>
      <c r="T21" s="9"/>
    </row>
    <row r="22" spans="2:20" x14ac:dyDescent="0.2">
      <c r="B22" s="7"/>
      <c r="T22" s="9"/>
    </row>
    <row r="23" spans="2:20" x14ac:dyDescent="0.2">
      <c r="B23" s="3" t="s">
        <v>29</v>
      </c>
      <c r="C23" s="15" t="s">
        <v>30</v>
      </c>
      <c r="D23" s="19">
        <f>D11</f>
        <v>200</v>
      </c>
      <c r="E23" s="16" t="s">
        <v>31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8"/>
      <c r="S23" s="24"/>
      <c r="T23" s="25"/>
    </row>
    <row r="24" spans="2:20" x14ac:dyDescent="0.2">
      <c r="D24" s="26"/>
      <c r="O24" s="27"/>
    </row>
    <row r="25" spans="2:20" ht="13.5" thickBot="1" x14ac:dyDescent="0.25">
      <c r="B25" s="3" t="s">
        <v>32</v>
      </c>
      <c r="C25" s="5"/>
      <c r="D25" s="5"/>
      <c r="E25" s="5"/>
      <c r="F25" s="5"/>
      <c r="G25" s="28"/>
      <c r="H25" s="29"/>
      <c r="I25" s="30" t="s">
        <v>33</v>
      </c>
      <c r="J25" s="30"/>
      <c r="K25" s="30"/>
      <c r="L25" s="30"/>
      <c r="M25" s="30"/>
      <c r="N25" s="30"/>
      <c r="O25" s="31"/>
      <c r="P25" s="5"/>
      <c r="Q25" s="5"/>
      <c r="R25" s="5"/>
      <c r="S25" s="5"/>
      <c r="T25" s="6"/>
    </row>
    <row r="26" spans="2:20" x14ac:dyDescent="0.2">
      <c r="B26" s="32" t="s">
        <v>34</v>
      </c>
      <c r="C26" s="33" t="s">
        <v>35</v>
      </c>
      <c r="D26" s="22">
        <f>D5</f>
        <v>230000</v>
      </c>
      <c r="G26" s="34" t="s">
        <v>36</v>
      </c>
      <c r="H26" s="35"/>
      <c r="I26" s="35"/>
      <c r="J26" s="35" t="s">
        <v>14</v>
      </c>
      <c r="K26" s="35"/>
      <c r="L26" s="35"/>
      <c r="M26" s="35"/>
      <c r="N26" s="35"/>
      <c r="O26" s="36"/>
      <c r="T26" s="9"/>
    </row>
    <row r="27" spans="2:20" ht="13.5" thickBot="1" x14ac:dyDescent="0.25">
      <c r="B27" s="7"/>
      <c r="C27" s="37" t="s">
        <v>37</v>
      </c>
      <c r="D27" s="22">
        <f>D6</f>
        <v>15000</v>
      </c>
      <c r="G27" s="34"/>
      <c r="H27" s="35"/>
      <c r="I27" s="38" t="s">
        <v>38</v>
      </c>
      <c r="J27" s="38"/>
      <c r="K27" s="38"/>
      <c r="L27" s="38"/>
      <c r="M27" s="35"/>
      <c r="N27" s="35"/>
      <c r="O27" s="36"/>
      <c r="T27" s="9"/>
    </row>
    <row r="28" spans="2:20" x14ac:dyDescent="0.2">
      <c r="B28" s="7"/>
      <c r="C28" s="37" t="s">
        <v>39</v>
      </c>
      <c r="D28" s="22">
        <f>D7</f>
        <v>5000</v>
      </c>
      <c r="G28" s="34" t="s">
        <v>40</v>
      </c>
      <c r="H28" s="35"/>
      <c r="I28" s="35"/>
      <c r="J28" s="35">
        <v>2</v>
      </c>
      <c r="K28" s="35"/>
      <c r="L28" s="35"/>
      <c r="M28" s="35" t="s">
        <v>41</v>
      </c>
      <c r="N28" s="35"/>
      <c r="O28" s="36"/>
      <c r="T28" s="9"/>
    </row>
    <row r="29" spans="2:20" x14ac:dyDescent="0.2">
      <c r="B29" s="7"/>
      <c r="C29" s="37" t="s">
        <v>38</v>
      </c>
      <c r="D29" s="22">
        <f>SUM(D26:D28)</f>
        <v>250000</v>
      </c>
      <c r="G29" s="39"/>
      <c r="H29" s="40"/>
      <c r="I29" s="40"/>
      <c r="J29" s="40"/>
      <c r="K29" s="40"/>
      <c r="L29" s="40"/>
      <c r="M29" s="40"/>
      <c r="N29" s="40"/>
      <c r="O29" s="41"/>
      <c r="T29" s="9"/>
    </row>
    <row r="30" spans="2:20" x14ac:dyDescent="0.2">
      <c r="B30" s="7"/>
      <c r="C30" s="37" t="s">
        <v>33</v>
      </c>
      <c r="D30" s="22">
        <f>D29*D12</f>
        <v>300000</v>
      </c>
      <c r="E30" s="16" t="s">
        <v>42</v>
      </c>
      <c r="F30" s="17"/>
      <c r="G30" s="17"/>
      <c r="H30" s="17"/>
      <c r="I30" s="17"/>
      <c r="J30" s="17"/>
      <c r="K30" s="17"/>
      <c r="L30" s="17"/>
      <c r="M30" s="17"/>
      <c r="N30" s="17"/>
      <c r="O30" s="20"/>
      <c r="P30" s="42">
        <f>D13</f>
        <v>6</v>
      </c>
      <c r="Q30" s="17" t="s">
        <v>43</v>
      </c>
      <c r="R30" s="17"/>
      <c r="S30" s="20">
        <f>D12</f>
        <v>1.2</v>
      </c>
      <c r="T30" s="18" t="s">
        <v>44</v>
      </c>
    </row>
    <row r="31" spans="2:20" x14ac:dyDescent="0.2">
      <c r="B31" s="7"/>
      <c r="T31" s="9"/>
    </row>
    <row r="32" spans="2:20" x14ac:dyDescent="0.2">
      <c r="B32" s="7"/>
      <c r="C32" s="37" t="s">
        <v>45</v>
      </c>
      <c r="D32" s="22">
        <f>D30/D13/12</f>
        <v>4166.666666666667</v>
      </c>
      <c r="E32" s="43" t="s">
        <v>9</v>
      </c>
      <c r="F32" s="44"/>
      <c r="G32" s="45"/>
      <c r="I32" s="46" t="s">
        <v>46</v>
      </c>
      <c r="J32" s="47"/>
      <c r="K32" s="48"/>
      <c r="L32" s="43" t="s">
        <v>22</v>
      </c>
      <c r="M32" s="44"/>
      <c r="N32" s="44"/>
      <c r="O32" s="45"/>
      <c r="P32" s="22">
        <f>D20*D18</f>
        <v>25.2</v>
      </c>
      <c r="Q32" s="1" t="s">
        <v>47</v>
      </c>
      <c r="T32" s="9"/>
    </row>
    <row r="33" spans="2:20" x14ac:dyDescent="0.2">
      <c r="B33" s="7"/>
      <c r="C33" s="37" t="s">
        <v>15</v>
      </c>
      <c r="D33" s="22">
        <f>D29/2/100*D14*100/12</f>
        <v>833.33333333333337</v>
      </c>
      <c r="E33" s="43" t="s">
        <v>9</v>
      </c>
      <c r="F33" s="44"/>
      <c r="G33" s="45"/>
      <c r="L33" s="43" t="s">
        <v>27</v>
      </c>
      <c r="M33" s="44"/>
      <c r="N33" s="44"/>
      <c r="O33" s="45"/>
      <c r="P33" s="22">
        <f>D21/D11</f>
        <v>2.5</v>
      </c>
      <c r="Q33" s="1" t="s">
        <v>47</v>
      </c>
      <c r="T33" s="9"/>
    </row>
    <row r="34" spans="2:20" x14ac:dyDescent="0.2">
      <c r="B34" s="7"/>
      <c r="C34" s="37" t="s">
        <v>18</v>
      </c>
      <c r="D34" s="22">
        <f>D29/100*D15*100/12</f>
        <v>625</v>
      </c>
      <c r="E34" s="43" t="s">
        <v>9</v>
      </c>
      <c r="F34" s="44"/>
      <c r="G34" s="45"/>
      <c r="H34" s="71"/>
      <c r="L34" s="43"/>
      <c r="M34" s="44"/>
      <c r="N34" s="44"/>
      <c r="O34" s="45"/>
      <c r="P34" s="49"/>
      <c r="T34" s="9"/>
    </row>
    <row r="35" spans="2:20" x14ac:dyDescent="0.2">
      <c r="B35" s="7"/>
      <c r="C35" s="37" t="s">
        <v>48</v>
      </c>
      <c r="D35" s="21">
        <f>D16*D17</f>
        <v>300</v>
      </c>
      <c r="E35" s="43" t="s">
        <v>9</v>
      </c>
      <c r="F35" s="44"/>
      <c r="G35" s="45"/>
      <c r="L35" s="43"/>
      <c r="M35" s="44"/>
      <c r="N35" s="44"/>
      <c r="O35" s="45"/>
      <c r="P35" s="49"/>
      <c r="T35" s="9"/>
    </row>
    <row r="36" spans="2:20" x14ac:dyDescent="0.2">
      <c r="B36" s="7"/>
      <c r="C36" s="37" t="s">
        <v>49</v>
      </c>
      <c r="D36" s="22">
        <f>D19</f>
        <v>17.920000000000002</v>
      </c>
      <c r="E36" s="43" t="s">
        <v>9</v>
      </c>
      <c r="F36" s="44"/>
      <c r="G36" s="45"/>
      <c r="L36" s="43"/>
      <c r="M36" s="44"/>
      <c r="N36" s="44"/>
      <c r="O36" s="45"/>
      <c r="P36" s="49"/>
      <c r="T36" s="9"/>
    </row>
    <row r="37" spans="2:20" x14ac:dyDescent="0.2">
      <c r="B37" s="50"/>
      <c r="C37" s="37" t="s">
        <v>50</v>
      </c>
      <c r="D37" s="22">
        <f>SUM(D32:D36)</f>
        <v>5942.92</v>
      </c>
      <c r="E37" s="43" t="s">
        <v>9</v>
      </c>
      <c r="F37" s="44"/>
      <c r="G37" s="45"/>
      <c r="H37" s="54">
        <f>D37/D11</f>
        <v>29.714600000000001</v>
      </c>
      <c r="I37" s="55" t="s">
        <v>51</v>
      </c>
      <c r="J37" s="24"/>
      <c r="K37" s="24"/>
      <c r="L37" s="43" t="s">
        <v>52</v>
      </c>
      <c r="M37" s="44"/>
      <c r="N37" s="44"/>
      <c r="O37" s="45"/>
      <c r="P37" s="56">
        <f>SUM(P32:P36)</f>
        <v>27.7</v>
      </c>
      <c r="Q37" s="24"/>
      <c r="R37" s="51" t="s">
        <v>53</v>
      </c>
      <c r="S37" s="52"/>
      <c r="T37" s="53">
        <f>H37+P37</f>
        <v>57.4146</v>
      </c>
    </row>
    <row r="39" spans="2:20" x14ac:dyDescent="0.2">
      <c r="B39" s="57" t="s">
        <v>56</v>
      </c>
      <c r="C39" s="58" t="s">
        <v>57</v>
      </c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9"/>
    </row>
    <row r="40" spans="2:20" x14ac:dyDescent="0.2">
      <c r="B40" s="60"/>
      <c r="C40" s="61" t="s">
        <v>58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3"/>
    </row>
  </sheetData>
  <mergeCells count="1">
    <mergeCell ref="I6:J6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59B83-12F1-4F7E-B62C-ED81A341C61C}">
  <dimension ref="B1:T40"/>
  <sheetViews>
    <sheetView zoomScale="110" zoomScaleNormal="110" workbookViewId="0">
      <selection activeCell="D5" sqref="D5"/>
    </sheetView>
  </sheetViews>
  <sheetFormatPr baseColWidth="10" defaultRowHeight="12.75" x14ac:dyDescent="0.2"/>
  <cols>
    <col min="1" max="2" width="11.42578125" style="1"/>
    <col min="3" max="3" width="30.140625" style="1" customWidth="1"/>
    <col min="4" max="4" width="13.7109375" style="1" customWidth="1"/>
    <col min="5" max="5" width="3.7109375" style="1" customWidth="1"/>
    <col min="6" max="6" width="3.5703125" style="1" customWidth="1"/>
    <col min="7" max="7" width="4.42578125" style="1" customWidth="1"/>
    <col min="8" max="8" width="9.42578125" style="1" customWidth="1"/>
    <col min="9" max="9" width="4.28515625" style="1" customWidth="1"/>
    <col min="10" max="10" width="4.7109375" style="1" customWidth="1"/>
    <col min="11" max="11" width="2.85546875" style="1" customWidth="1"/>
    <col min="12" max="12" width="6.5703125" style="1" customWidth="1"/>
    <col min="13" max="13" width="4.28515625" style="1" customWidth="1"/>
    <col min="14" max="14" width="3.42578125" style="1" customWidth="1"/>
    <col min="15" max="15" width="2.5703125" style="1" customWidth="1"/>
    <col min="16" max="16" width="7.85546875" style="1" customWidth="1"/>
    <col min="17" max="17" width="2.5703125" style="1" customWidth="1"/>
    <col min="18" max="18" width="21" style="1" customWidth="1"/>
    <col min="19" max="19" width="10" style="1" customWidth="1"/>
    <col min="20" max="20" width="8.42578125" style="1" customWidth="1"/>
    <col min="21" max="16384" width="11.42578125" style="1"/>
  </cols>
  <sheetData>
    <row r="1" spans="2:20" ht="18" x14ac:dyDescent="0.25">
      <c r="C1" s="2" t="s">
        <v>0</v>
      </c>
    </row>
    <row r="3" spans="2:20" x14ac:dyDescent="0.2">
      <c r="B3" s="3" t="s">
        <v>1</v>
      </c>
      <c r="C3" s="4" t="s">
        <v>2</v>
      </c>
      <c r="D3" s="4" t="s">
        <v>3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2:20" x14ac:dyDescent="0.2">
      <c r="B4" s="7"/>
      <c r="C4" s="8"/>
      <c r="D4" s="8"/>
      <c r="T4" s="9"/>
    </row>
    <row r="5" spans="2:20" x14ac:dyDescent="0.2">
      <c r="B5" s="7"/>
      <c r="C5" s="72" t="s">
        <v>55</v>
      </c>
      <c r="D5" s="65">
        <v>80000</v>
      </c>
      <c r="G5" s="10" t="s">
        <v>4</v>
      </c>
      <c r="H5" s="11"/>
      <c r="I5" s="12" t="s">
        <v>59</v>
      </c>
      <c r="J5" s="13"/>
      <c r="K5" s="13"/>
      <c r="L5" s="13"/>
      <c r="M5" s="13"/>
      <c r="N5" s="13"/>
      <c r="O5" s="13"/>
      <c r="P5" s="13"/>
      <c r="Q5" s="13"/>
      <c r="R5" s="14"/>
      <c r="T5" s="9"/>
    </row>
    <row r="6" spans="2:20" x14ac:dyDescent="0.2">
      <c r="B6" s="7"/>
      <c r="C6" s="15" t="s">
        <v>5</v>
      </c>
      <c r="D6" s="65">
        <v>2400</v>
      </c>
      <c r="G6" s="10" t="s">
        <v>6</v>
      </c>
      <c r="H6" s="11"/>
      <c r="I6" s="73">
        <f>T37</f>
        <v>16.655225000000002</v>
      </c>
      <c r="J6" s="74"/>
      <c r="T6" s="9"/>
    </row>
    <row r="7" spans="2:20" x14ac:dyDescent="0.2">
      <c r="B7" s="7"/>
      <c r="C7" s="15" t="s">
        <v>7</v>
      </c>
      <c r="D7" s="65">
        <v>850</v>
      </c>
      <c r="T7" s="9"/>
    </row>
    <row r="8" spans="2:20" x14ac:dyDescent="0.2">
      <c r="B8" s="7"/>
      <c r="T8" s="9"/>
    </row>
    <row r="9" spans="2:20" x14ac:dyDescent="0.2">
      <c r="B9" s="7"/>
      <c r="C9" s="15" t="s">
        <v>8</v>
      </c>
      <c r="D9" s="66">
        <v>200</v>
      </c>
      <c r="E9" s="16" t="s">
        <v>9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8"/>
      <c r="T9" s="9"/>
    </row>
    <row r="10" spans="2:20" x14ac:dyDescent="0.2">
      <c r="B10" s="7"/>
      <c r="C10" s="15" t="s">
        <v>10</v>
      </c>
      <c r="D10" s="64">
        <v>1</v>
      </c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8"/>
      <c r="T10" s="9"/>
    </row>
    <row r="11" spans="2:20" x14ac:dyDescent="0.2">
      <c r="B11" s="7"/>
      <c r="C11" s="15" t="s">
        <v>11</v>
      </c>
      <c r="D11" s="19">
        <f>D9/100*D10*100</f>
        <v>200</v>
      </c>
      <c r="E11" s="16" t="s">
        <v>9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8"/>
      <c r="T11" s="9"/>
    </row>
    <row r="12" spans="2:20" x14ac:dyDescent="0.2">
      <c r="B12" s="7"/>
      <c r="C12" s="15" t="s">
        <v>12</v>
      </c>
      <c r="D12" s="64">
        <v>1.2</v>
      </c>
      <c r="E12" s="16" t="s">
        <v>13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8"/>
      <c r="T12" s="9"/>
    </row>
    <row r="13" spans="2:20" x14ac:dyDescent="0.2">
      <c r="B13" s="7"/>
      <c r="C13" s="15" t="s">
        <v>14</v>
      </c>
      <c r="D13" s="69">
        <v>6</v>
      </c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8"/>
      <c r="T13" s="9"/>
    </row>
    <row r="14" spans="2:20" x14ac:dyDescent="0.2">
      <c r="B14" s="7"/>
      <c r="C14" s="15" t="s">
        <v>15</v>
      </c>
      <c r="D14" s="64">
        <v>0.08</v>
      </c>
      <c r="E14" s="16" t="s">
        <v>16</v>
      </c>
      <c r="F14" s="17"/>
      <c r="G14" s="17"/>
      <c r="H14" s="17"/>
      <c r="I14" s="17"/>
      <c r="J14" s="17"/>
      <c r="K14" s="17"/>
      <c r="L14" s="20">
        <v>1</v>
      </c>
      <c r="M14" s="17" t="s">
        <v>17</v>
      </c>
      <c r="N14" s="17"/>
      <c r="O14" s="17"/>
      <c r="P14" s="17"/>
      <c r="Q14" s="17"/>
      <c r="R14" s="18"/>
      <c r="T14" s="9"/>
    </row>
    <row r="15" spans="2:20" x14ac:dyDescent="0.2">
      <c r="B15" s="7"/>
      <c r="C15" s="15" t="s">
        <v>18</v>
      </c>
      <c r="D15" s="64">
        <v>0.03</v>
      </c>
      <c r="E15" s="16" t="s">
        <v>19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8"/>
      <c r="T15" s="9"/>
    </row>
    <row r="16" spans="2:20" x14ac:dyDescent="0.2">
      <c r="B16" s="7"/>
      <c r="C16" s="15" t="s">
        <v>20</v>
      </c>
      <c r="D16" s="70">
        <v>10</v>
      </c>
      <c r="E16" s="16" t="s">
        <v>9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8"/>
      <c r="T16" s="9"/>
    </row>
    <row r="17" spans="2:20" x14ac:dyDescent="0.2">
      <c r="B17" s="7"/>
      <c r="C17" s="15" t="s">
        <v>21</v>
      </c>
      <c r="D17" s="67">
        <v>10</v>
      </c>
      <c r="E17" s="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8"/>
      <c r="T17" s="9"/>
    </row>
    <row r="18" spans="2:20" x14ac:dyDescent="0.2">
      <c r="B18" s="7"/>
      <c r="C18" s="15" t="s">
        <v>22</v>
      </c>
      <c r="D18" s="68">
        <v>10</v>
      </c>
      <c r="E18" s="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8"/>
      <c r="T18" s="9"/>
    </row>
    <row r="19" spans="2:20" x14ac:dyDescent="0.2">
      <c r="B19" s="7"/>
      <c r="C19" s="15" t="s">
        <v>23</v>
      </c>
      <c r="D19" s="65">
        <v>17.920000000000002</v>
      </c>
      <c r="E19" s="16" t="s">
        <v>24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8"/>
      <c r="T19" s="9"/>
    </row>
    <row r="20" spans="2:20" x14ac:dyDescent="0.2">
      <c r="B20" s="7"/>
      <c r="C20" s="15" t="s">
        <v>25</v>
      </c>
      <c r="D20" s="65">
        <v>0.42</v>
      </c>
      <c r="E20" s="16" t="s">
        <v>26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8"/>
      <c r="T20" s="9"/>
    </row>
    <row r="21" spans="2:20" x14ac:dyDescent="0.2">
      <c r="B21" s="7"/>
      <c r="C21" s="15" t="s">
        <v>27</v>
      </c>
      <c r="D21" s="65">
        <v>500</v>
      </c>
      <c r="E21" s="16" t="s">
        <v>28</v>
      </c>
      <c r="F21" s="17"/>
      <c r="G21" s="17"/>
      <c r="H21" s="23">
        <f>D11</f>
        <v>200</v>
      </c>
      <c r="I21" s="17"/>
      <c r="J21" s="17"/>
      <c r="K21" s="17"/>
      <c r="L21" s="17"/>
      <c r="M21" s="17"/>
      <c r="N21" s="17"/>
      <c r="O21" s="17"/>
      <c r="P21" s="17"/>
      <c r="Q21" s="17"/>
      <c r="R21" s="18"/>
      <c r="T21" s="9"/>
    </row>
    <row r="22" spans="2:20" x14ac:dyDescent="0.2">
      <c r="B22" s="7"/>
      <c r="T22" s="9"/>
    </row>
    <row r="23" spans="2:20" x14ac:dyDescent="0.2">
      <c r="B23" s="3" t="s">
        <v>29</v>
      </c>
      <c r="C23" s="15" t="s">
        <v>30</v>
      </c>
      <c r="D23" s="19">
        <f>D11</f>
        <v>200</v>
      </c>
      <c r="E23" s="16" t="s">
        <v>31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8"/>
      <c r="S23" s="24"/>
      <c r="T23" s="25"/>
    </row>
    <row r="24" spans="2:20" x14ac:dyDescent="0.2">
      <c r="D24" s="26"/>
      <c r="O24" s="27"/>
    </row>
    <row r="25" spans="2:20" ht="13.5" thickBot="1" x14ac:dyDescent="0.25">
      <c r="B25" s="3" t="s">
        <v>32</v>
      </c>
      <c r="C25" s="5"/>
      <c r="D25" s="5"/>
      <c r="E25" s="5"/>
      <c r="F25" s="5"/>
      <c r="G25" s="28"/>
      <c r="H25" s="29"/>
      <c r="I25" s="30" t="s">
        <v>33</v>
      </c>
      <c r="J25" s="30"/>
      <c r="K25" s="30"/>
      <c r="L25" s="30"/>
      <c r="M25" s="30"/>
      <c r="N25" s="30"/>
      <c r="O25" s="31"/>
      <c r="P25" s="5"/>
      <c r="Q25" s="5"/>
      <c r="R25" s="5"/>
      <c r="S25" s="5"/>
      <c r="T25" s="6"/>
    </row>
    <row r="26" spans="2:20" x14ac:dyDescent="0.2">
      <c r="B26" s="32" t="s">
        <v>34</v>
      </c>
      <c r="C26" s="33" t="s">
        <v>35</v>
      </c>
      <c r="D26" s="22">
        <f>D5</f>
        <v>80000</v>
      </c>
      <c r="G26" s="34" t="s">
        <v>36</v>
      </c>
      <c r="H26" s="35"/>
      <c r="I26" s="35"/>
      <c r="J26" s="35" t="s">
        <v>14</v>
      </c>
      <c r="K26" s="35"/>
      <c r="L26" s="35"/>
      <c r="M26" s="35"/>
      <c r="N26" s="35"/>
      <c r="O26" s="36"/>
      <c r="T26" s="9"/>
    </row>
    <row r="27" spans="2:20" ht="13.5" thickBot="1" x14ac:dyDescent="0.25">
      <c r="B27" s="7"/>
      <c r="C27" s="37" t="s">
        <v>37</v>
      </c>
      <c r="D27" s="22">
        <f>D6</f>
        <v>2400</v>
      </c>
      <c r="G27" s="34"/>
      <c r="H27" s="35"/>
      <c r="I27" s="38" t="s">
        <v>38</v>
      </c>
      <c r="J27" s="38"/>
      <c r="K27" s="38"/>
      <c r="L27" s="38"/>
      <c r="M27" s="35"/>
      <c r="N27" s="35"/>
      <c r="O27" s="36"/>
      <c r="T27" s="9"/>
    </row>
    <row r="28" spans="2:20" x14ac:dyDescent="0.2">
      <c r="B28" s="7"/>
      <c r="C28" s="37" t="s">
        <v>39</v>
      </c>
      <c r="D28" s="22">
        <f>D7</f>
        <v>850</v>
      </c>
      <c r="G28" s="34" t="s">
        <v>40</v>
      </c>
      <c r="H28" s="35"/>
      <c r="I28" s="35"/>
      <c r="J28" s="35">
        <v>2</v>
      </c>
      <c r="K28" s="35"/>
      <c r="L28" s="35"/>
      <c r="M28" s="35" t="s">
        <v>41</v>
      </c>
      <c r="N28" s="35"/>
      <c r="O28" s="36"/>
      <c r="T28" s="9"/>
    </row>
    <row r="29" spans="2:20" x14ac:dyDescent="0.2">
      <c r="B29" s="7"/>
      <c r="C29" s="37" t="s">
        <v>38</v>
      </c>
      <c r="D29" s="22">
        <f>SUM(D26:D28)</f>
        <v>83250</v>
      </c>
      <c r="G29" s="39"/>
      <c r="H29" s="40"/>
      <c r="I29" s="40"/>
      <c r="J29" s="40"/>
      <c r="K29" s="40"/>
      <c r="L29" s="40"/>
      <c r="M29" s="40"/>
      <c r="N29" s="40"/>
      <c r="O29" s="41"/>
      <c r="T29" s="9"/>
    </row>
    <row r="30" spans="2:20" x14ac:dyDescent="0.2">
      <c r="B30" s="7"/>
      <c r="C30" s="37" t="s">
        <v>33</v>
      </c>
      <c r="D30" s="22">
        <f>D29*D12</f>
        <v>99900</v>
      </c>
      <c r="E30" s="16" t="s">
        <v>42</v>
      </c>
      <c r="F30" s="17"/>
      <c r="G30" s="17"/>
      <c r="H30" s="17"/>
      <c r="I30" s="17"/>
      <c r="J30" s="17"/>
      <c r="K30" s="17"/>
      <c r="L30" s="17"/>
      <c r="M30" s="17"/>
      <c r="N30" s="17"/>
      <c r="O30" s="20"/>
      <c r="P30" s="42">
        <f>D13</f>
        <v>6</v>
      </c>
      <c r="Q30" s="17" t="s">
        <v>43</v>
      </c>
      <c r="R30" s="17"/>
      <c r="S30" s="20">
        <f>D12</f>
        <v>1.2</v>
      </c>
      <c r="T30" s="18" t="s">
        <v>44</v>
      </c>
    </row>
    <row r="31" spans="2:20" x14ac:dyDescent="0.2">
      <c r="B31" s="7"/>
      <c r="T31" s="9"/>
    </row>
    <row r="32" spans="2:20" x14ac:dyDescent="0.2">
      <c r="B32" s="7"/>
      <c r="C32" s="37" t="s">
        <v>45</v>
      </c>
      <c r="D32" s="22">
        <f>D30/D13/12</f>
        <v>1387.5</v>
      </c>
      <c r="E32" s="43" t="s">
        <v>9</v>
      </c>
      <c r="F32" s="44"/>
      <c r="G32" s="45"/>
      <c r="I32" s="46" t="s">
        <v>46</v>
      </c>
      <c r="J32" s="47"/>
      <c r="K32" s="48"/>
      <c r="L32" s="43" t="s">
        <v>22</v>
      </c>
      <c r="M32" s="44"/>
      <c r="N32" s="44"/>
      <c r="O32" s="45"/>
      <c r="P32" s="22">
        <f>D20*D18</f>
        <v>4.2</v>
      </c>
      <c r="Q32" s="1" t="s">
        <v>47</v>
      </c>
      <c r="T32" s="9"/>
    </row>
    <row r="33" spans="2:20" x14ac:dyDescent="0.2">
      <c r="B33" s="7"/>
      <c r="C33" s="37" t="s">
        <v>15</v>
      </c>
      <c r="D33" s="22">
        <f>D29/2/100*D14*100/12</f>
        <v>277.49999999999994</v>
      </c>
      <c r="E33" s="43" t="s">
        <v>9</v>
      </c>
      <c r="F33" s="44"/>
      <c r="G33" s="45"/>
      <c r="L33" s="43" t="s">
        <v>27</v>
      </c>
      <c r="M33" s="44"/>
      <c r="N33" s="44"/>
      <c r="O33" s="45"/>
      <c r="P33" s="22">
        <f>D21/D11</f>
        <v>2.5</v>
      </c>
      <c r="Q33" s="1" t="s">
        <v>47</v>
      </c>
      <c r="T33" s="9"/>
    </row>
    <row r="34" spans="2:20" x14ac:dyDescent="0.2">
      <c r="B34" s="7"/>
      <c r="C34" s="37" t="s">
        <v>18</v>
      </c>
      <c r="D34" s="22">
        <f>D29/100*D15*100/12</f>
        <v>208.125</v>
      </c>
      <c r="E34" s="43" t="s">
        <v>9</v>
      </c>
      <c r="F34" s="44"/>
      <c r="G34" s="45"/>
      <c r="H34" s="71"/>
      <c r="L34" s="43"/>
      <c r="M34" s="44"/>
      <c r="N34" s="44"/>
      <c r="O34" s="45"/>
      <c r="P34" s="49"/>
      <c r="T34" s="9"/>
    </row>
    <row r="35" spans="2:20" x14ac:dyDescent="0.2">
      <c r="B35" s="7"/>
      <c r="C35" s="37" t="s">
        <v>48</v>
      </c>
      <c r="D35" s="21">
        <f>D16*D17</f>
        <v>100</v>
      </c>
      <c r="E35" s="43" t="s">
        <v>9</v>
      </c>
      <c r="F35" s="44"/>
      <c r="G35" s="45"/>
      <c r="L35" s="43"/>
      <c r="M35" s="44"/>
      <c r="N35" s="44"/>
      <c r="O35" s="45"/>
      <c r="P35" s="49"/>
      <c r="T35" s="9"/>
    </row>
    <row r="36" spans="2:20" x14ac:dyDescent="0.2">
      <c r="B36" s="7"/>
      <c r="C36" s="37" t="s">
        <v>49</v>
      </c>
      <c r="D36" s="22">
        <f>D19</f>
        <v>17.920000000000002</v>
      </c>
      <c r="E36" s="43" t="s">
        <v>9</v>
      </c>
      <c r="F36" s="44"/>
      <c r="G36" s="45"/>
      <c r="L36" s="43"/>
      <c r="M36" s="44"/>
      <c r="N36" s="44"/>
      <c r="O36" s="45"/>
      <c r="P36" s="49"/>
      <c r="T36" s="9"/>
    </row>
    <row r="37" spans="2:20" x14ac:dyDescent="0.2">
      <c r="B37" s="50"/>
      <c r="C37" s="37" t="s">
        <v>50</v>
      </c>
      <c r="D37" s="22">
        <f>SUM(D32:D36)</f>
        <v>1991.0450000000001</v>
      </c>
      <c r="E37" s="43" t="s">
        <v>9</v>
      </c>
      <c r="F37" s="44"/>
      <c r="G37" s="45"/>
      <c r="H37" s="54">
        <f>D37/D11</f>
        <v>9.9552250000000004</v>
      </c>
      <c r="I37" s="55" t="s">
        <v>51</v>
      </c>
      <c r="J37" s="24"/>
      <c r="K37" s="24"/>
      <c r="L37" s="43" t="s">
        <v>52</v>
      </c>
      <c r="M37" s="44"/>
      <c r="N37" s="44"/>
      <c r="O37" s="45"/>
      <c r="P37" s="56">
        <f>SUM(P32:P36)</f>
        <v>6.7</v>
      </c>
      <c r="Q37" s="24"/>
      <c r="R37" s="51" t="s">
        <v>53</v>
      </c>
      <c r="S37" s="52"/>
      <c r="T37" s="53">
        <f>H37+P37</f>
        <v>16.655225000000002</v>
      </c>
    </row>
    <row r="39" spans="2:20" x14ac:dyDescent="0.2">
      <c r="B39" s="57" t="s">
        <v>56</v>
      </c>
      <c r="C39" s="58" t="s">
        <v>57</v>
      </c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9"/>
    </row>
    <row r="40" spans="2:20" x14ac:dyDescent="0.2">
      <c r="B40" s="60"/>
      <c r="C40" s="61" t="s">
        <v>58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3"/>
    </row>
  </sheetData>
  <mergeCells count="1">
    <mergeCell ref="I6:J6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924E95-B023-4393-B5AD-D2C6CFFC33E4}">
  <dimension ref="B1:T40"/>
  <sheetViews>
    <sheetView zoomScale="110" zoomScaleNormal="110" workbookViewId="0">
      <selection activeCell="D5" sqref="D5"/>
    </sheetView>
  </sheetViews>
  <sheetFormatPr baseColWidth="10" defaultRowHeight="12.75" x14ac:dyDescent="0.2"/>
  <cols>
    <col min="1" max="2" width="11.42578125" style="1"/>
    <col min="3" max="3" width="30.140625" style="1" customWidth="1"/>
    <col min="4" max="4" width="13.7109375" style="1" customWidth="1"/>
    <col min="5" max="5" width="3.7109375" style="1" customWidth="1"/>
    <col min="6" max="6" width="3.5703125" style="1" customWidth="1"/>
    <col min="7" max="7" width="4.42578125" style="1" customWidth="1"/>
    <col min="8" max="8" width="9.42578125" style="1" customWidth="1"/>
    <col min="9" max="9" width="4.28515625" style="1" customWidth="1"/>
    <col min="10" max="10" width="4.7109375" style="1" customWidth="1"/>
    <col min="11" max="11" width="2.85546875" style="1" customWidth="1"/>
    <col min="12" max="12" width="6.5703125" style="1" customWidth="1"/>
    <col min="13" max="13" width="4.28515625" style="1" customWidth="1"/>
    <col min="14" max="14" width="3.42578125" style="1" customWidth="1"/>
    <col min="15" max="15" width="2.5703125" style="1" customWidth="1"/>
    <col min="16" max="16" width="7.85546875" style="1" customWidth="1"/>
    <col min="17" max="17" width="2.5703125" style="1" customWidth="1"/>
    <col min="18" max="18" width="21" style="1" customWidth="1"/>
    <col min="19" max="19" width="10" style="1" customWidth="1"/>
    <col min="20" max="20" width="8.42578125" style="1" customWidth="1"/>
    <col min="21" max="16384" width="11.42578125" style="1"/>
  </cols>
  <sheetData>
    <row r="1" spans="2:20" ht="18" x14ac:dyDescent="0.25">
      <c r="C1" s="2" t="s">
        <v>0</v>
      </c>
    </row>
    <row r="3" spans="2:20" x14ac:dyDescent="0.2">
      <c r="B3" s="3" t="s">
        <v>1</v>
      </c>
      <c r="C3" s="4" t="s">
        <v>2</v>
      </c>
      <c r="D3" s="4" t="s">
        <v>3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2:20" x14ac:dyDescent="0.2">
      <c r="B4" s="7"/>
      <c r="C4" s="8"/>
      <c r="D4" s="8"/>
      <c r="T4" s="9"/>
    </row>
    <row r="5" spans="2:20" x14ac:dyDescent="0.2">
      <c r="B5" s="7"/>
      <c r="C5" s="72" t="s">
        <v>55</v>
      </c>
      <c r="D5" s="65">
        <v>44000</v>
      </c>
      <c r="G5" s="10" t="s">
        <v>4</v>
      </c>
      <c r="H5" s="11"/>
      <c r="I5" s="12" t="s">
        <v>61</v>
      </c>
      <c r="J5" s="13"/>
      <c r="K5" s="13"/>
      <c r="L5" s="13"/>
      <c r="M5" s="13"/>
      <c r="N5" s="13"/>
      <c r="O5" s="13"/>
      <c r="P5" s="13"/>
      <c r="Q5" s="13"/>
      <c r="R5" s="14"/>
      <c r="T5" s="9"/>
    </row>
    <row r="6" spans="2:20" x14ac:dyDescent="0.2">
      <c r="B6" s="7"/>
      <c r="C6" s="15" t="s">
        <v>5</v>
      </c>
      <c r="D6" s="65">
        <v>210</v>
      </c>
      <c r="G6" s="10" t="s">
        <v>6</v>
      </c>
      <c r="H6" s="11"/>
      <c r="I6" s="73">
        <f>T37</f>
        <v>14.091270833333333</v>
      </c>
      <c r="J6" s="74"/>
      <c r="T6" s="9"/>
    </row>
    <row r="7" spans="2:20" x14ac:dyDescent="0.2">
      <c r="B7" s="7"/>
      <c r="C7" s="15" t="s">
        <v>7</v>
      </c>
      <c r="D7" s="65">
        <v>50</v>
      </c>
      <c r="T7" s="9"/>
    </row>
    <row r="8" spans="2:20" x14ac:dyDescent="0.2">
      <c r="B8" s="7"/>
      <c r="T8" s="9"/>
    </row>
    <row r="9" spans="2:20" x14ac:dyDescent="0.2">
      <c r="B9" s="7"/>
      <c r="C9" s="15" t="s">
        <v>8</v>
      </c>
      <c r="D9" s="66">
        <v>200</v>
      </c>
      <c r="E9" s="16" t="s">
        <v>9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8"/>
      <c r="T9" s="9"/>
    </row>
    <row r="10" spans="2:20" x14ac:dyDescent="0.2">
      <c r="B10" s="7"/>
      <c r="C10" s="15" t="s">
        <v>10</v>
      </c>
      <c r="D10" s="64">
        <v>0.8</v>
      </c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8"/>
      <c r="T10" s="9"/>
    </row>
    <row r="11" spans="2:20" x14ac:dyDescent="0.2">
      <c r="B11" s="7"/>
      <c r="C11" s="15" t="s">
        <v>11</v>
      </c>
      <c r="D11" s="19">
        <f>D9/100*D10*100</f>
        <v>160</v>
      </c>
      <c r="E11" s="16" t="s">
        <v>9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8"/>
      <c r="T11" s="9"/>
    </row>
    <row r="12" spans="2:20" x14ac:dyDescent="0.2">
      <c r="B12" s="7"/>
      <c r="C12" s="15" t="s">
        <v>12</v>
      </c>
      <c r="D12" s="64">
        <v>1.2</v>
      </c>
      <c r="E12" s="16" t="s">
        <v>13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8"/>
      <c r="T12" s="9"/>
    </row>
    <row r="13" spans="2:20" x14ac:dyDescent="0.2">
      <c r="B13" s="7"/>
      <c r="C13" s="15" t="s">
        <v>14</v>
      </c>
      <c r="D13" s="69">
        <v>4</v>
      </c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8"/>
      <c r="T13" s="9"/>
    </row>
    <row r="14" spans="2:20" x14ac:dyDescent="0.2">
      <c r="B14" s="7"/>
      <c r="C14" s="15" t="s">
        <v>15</v>
      </c>
      <c r="D14" s="64">
        <v>0.08</v>
      </c>
      <c r="E14" s="16" t="s">
        <v>16</v>
      </c>
      <c r="F14" s="17"/>
      <c r="G14" s="17"/>
      <c r="H14" s="17"/>
      <c r="I14" s="17"/>
      <c r="J14" s="17"/>
      <c r="K14" s="17"/>
      <c r="L14" s="20">
        <v>1</v>
      </c>
      <c r="M14" s="17" t="s">
        <v>17</v>
      </c>
      <c r="N14" s="17"/>
      <c r="O14" s="17"/>
      <c r="P14" s="17"/>
      <c r="Q14" s="17"/>
      <c r="R14" s="18"/>
      <c r="T14" s="9"/>
    </row>
    <row r="15" spans="2:20" x14ac:dyDescent="0.2">
      <c r="B15" s="7"/>
      <c r="C15" s="15" t="s">
        <v>18</v>
      </c>
      <c r="D15" s="64">
        <v>0.03</v>
      </c>
      <c r="E15" s="16" t="s">
        <v>19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8"/>
      <c r="T15" s="9"/>
    </row>
    <row r="16" spans="2:20" x14ac:dyDescent="0.2">
      <c r="B16" s="7"/>
      <c r="C16" s="15" t="s">
        <v>20</v>
      </c>
      <c r="D16" s="70">
        <v>10</v>
      </c>
      <c r="E16" s="16" t="s">
        <v>9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8"/>
      <c r="T16" s="9"/>
    </row>
    <row r="17" spans="2:20" x14ac:dyDescent="0.2">
      <c r="B17" s="7"/>
      <c r="C17" s="15" t="s">
        <v>21</v>
      </c>
      <c r="D17" s="67">
        <v>10</v>
      </c>
      <c r="E17" s="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8"/>
      <c r="T17" s="9"/>
    </row>
    <row r="18" spans="2:20" x14ac:dyDescent="0.2">
      <c r="B18" s="7"/>
      <c r="C18" s="15" t="s">
        <v>22</v>
      </c>
      <c r="D18" s="68">
        <v>10</v>
      </c>
      <c r="E18" s="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8"/>
      <c r="T18" s="9"/>
    </row>
    <row r="19" spans="2:20" x14ac:dyDescent="0.2">
      <c r="B19" s="7"/>
      <c r="C19" s="15" t="s">
        <v>23</v>
      </c>
      <c r="D19" s="65">
        <v>17.920000000000002</v>
      </c>
      <c r="E19" s="16" t="s">
        <v>24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8"/>
      <c r="T19" s="9"/>
    </row>
    <row r="20" spans="2:20" x14ac:dyDescent="0.2">
      <c r="B20" s="7"/>
      <c r="C20" s="15" t="s">
        <v>25</v>
      </c>
      <c r="D20" s="65">
        <v>0.42</v>
      </c>
      <c r="E20" s="16" t="s">
        <v>26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8"/>
      <c r="T20" s="9"/>
    </row>
    <row r="21" spans="2:20" x14ac:dyDescent="0.2">
      <c r="B21" s="7"/>
      <c r="C21" s="15" t="s">
        <v>27</v>
      </c>
      <c r="D21" s="65">
        <v>100</v>
      </c>
      <c r="E21" s="16" t="s">
        <v>28</v>
      </c>
      <c r="F21" s="17"/>
      <c r="G21" s="17"/>
      <c r="H21" s="23">
        <f>D11</f>
        <v>160</v>
      </c>
      <c r="I21" s="17"/>
      <c r="J21" s="17"/>
      <c r="K21" s="17"/>
      <c r="L21" s="17"/>
      <c r="M21" s="17"/>
      <c r="N21" s="17"/>
      <c r="O21" s="17"/>
      <c r="P21" s="17"/>
      <c r="Q21" s="17"/>
      <c r="R21" s="18"/>
      <c r="T21" s="9"/>
    </row>
    <row r="22" spans="2:20" x14ac:dyDescent="0.2">
      <c r="B22" s="7"/>
      <c r="T22" s="9"/>
    </row>
    <row r="23" spans="2:20" x14ac:dyDescent="0.2">
      <c r="B23" s="3" t="s">
        <v>29</v>
      </c>
      <c r="C23" s="15" t="s">
        <v>30</v>
      </c>
      <c r="D23" s="19">
        <f>D11</f>
        <v>160</v>
      </c>
      <c r="E23" s="16" t="s">
        <v>31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8"/>
      <c r="S23" s="24"/>
      <c r="T23" s="25"/>
    </row>
    <row r="24" spans="2:20" x14ac:dyDescent="0.2">
      <c r="D24" s="26"/>
      <c r="O24" s="27"/>
    </row>
    <row r="25" spans="2:20" ht="13.5" thickBot="1" x14ac:dyDescent="0.25">
      <c r="B25" s="3" t="s">
        <v>32</v>
      </c>
      <c r="C25" s="5"/>
      <c r="D25" s="5"/>
      <c r="E25" s="5"/>
      <c r="F25" s="5"/>
      <c r="G25" s="28"/>
      <c r="H25" s="29"/>
      <c r="I25" s="30" t="s">
        <v>33</v>
      </c>
      <c r="J25" s="30"/>
      <c r="K25" s="30"/>
      <c r="L25" s="30"/>
      <c r="M25" s="30"/>
      <c r="N25" s="30"/>
      <c r="O25" s="31"/>
      <c r="P25" s="5"/>
      <c r="Q25" s="5"/>
      <c r="R25" s="5"/>
      <c r="S25" s="5"/>
      <c r="T25" s="6"/>
    </row>
    <row r="26" spans="2:20" x14ac:dyDescent="0.2">
      <c r="B26" s="32" t="s">
        <v>34</v>
      </c>
      <c r="C26" s="33" t="s">
        <v>35</v>
      </c>
      <c r="D26" s="22">
        <f>D5</f>
        <v>44000</v>
      </c>
      <c r="G26" s="34" t="s">
        <v>36</v>
      </c>
      <c r="H26" s="35"/>
      <c r="I26" s="35"/>
      <c r="J26" s="35" t="s">
        <v>14</v>
      </c>
      <c r="K26" s="35"/>
      <c r="L26" s="35"/>
      <c r="M26" s="35"/>
      <c r="N26" s="35"/>
      <c r="O26" s="36"/>
      <c r="T26" s="9"/>
    </row>
    <row r="27" spans="2:20" ht="13.5" thickBot="1" x14ac:dyDescent="0.25">
      <c r="B27" s="7"/>
      <c r="C27" s="37" t="s">
        <v>37</v>
      </c>
      <c r="D27" s="22">
        <f>D6</f>
        <v>210</v>
      </c>
      <c r="G27" s="34"/>
      <c r="H27" s="35"/>
      <c r="I27" s="38" t="s">
        <v>38</v>
      </c>
      <c r="J27" s="38"/>
      <c r="K27" s="38"/>
      <c r="L27" s="38"/>
      <c r="M27" s="35"/>
      <c r="N27" s="35"/>
      <c r="O27" s="36"/>
      <c r="T27" s="9"/>
    </row>
    <row r="28" spans="2:20" x14ac:dyDescent="0.2">
      <c r="B28" s="7"/>
      <c r="C28" s="37" t="s">
        <v>39</v>
      </c>
      <c r="D28" s="22">
        <f>D7</f>
        <v>50</v>
      </c>
      <c r="G28" s="34" t="s">
        <v>40</v>
      </c>
      <c r="H28" s="35"/>
      <c r="I28" s="35"/>
      <c r="J28" s="35">
        <v>2</v>
      </c>
      <c r="K28" s="35"/>
      <c r="L28" s="35"/>
      <c r="M28" s="35" t="s">
        <v>41</v>
      </c>
      <c r="N28" s="35"/>
      <c r="O28" s="36"/>
      <c r="T28" s="9"/>
    </row>
    <row r="29" spans="2:20" x14ac:dyDescent="0.2">
      <c r="B29" s="7"/>
      <c r="C29" s="37" t="s">
        <v>38</v>
      </c>
      <c r="D29" s="22">
        <f>SUM(D26:D28)</f>
        <v>44260</v>
      </c>
      <c r="G29" s="39"/>
      <c r="H29" s="40"/>
      <c r="I29" s="40"/>
      <c r="J29" s="40"/>
      <c r="K29" s="40"/>
      <c r="L29" s="40"/>
      <c r="M29" s="40"/>
      <c r="N29" s="40"/>
      <c r="O29" s="41"/>
      <c r="T29" s="9"/>
    </row>
    <row r="30" spans="2:20" x14ac:dyDescent="0.2">
      <c r="B30" s="7"/>
      <c r="C30" s="37" t="s">
        <v>33</v>
      </c>
      <c r="D30" s="22">
        <f>D29*D12</f>
        <v>53112</v>
      </c>
      <c r="E30" s="16" t="s">
        <v>42</v>
      </c>
      <c r="F30" s="17"/>
      <c r="G30" s="17"/>
      <c r="H30" s="17"/>
      <c r="I30" s="17"/>
      <c r="J30" s="17"/>
      <c r="K30" s="17"/>
      <c r="L30" s="17"/>
      <c r="M30" s="17"/>
      <c r="N30" s="17"/>
      <c r="O30" s="20"/>
      <c r="P30" s="42">
        <f>D13</f>
        <v>4</v>
      </c>
      <c r="Q30" s="17" t="s">
        <v>43</v>
      </c>
      <c r="R30" s="17"/>
      <c r="S30" s="20">
        <f>D12</f>
        <v>1.2</v>
      </c>
      <c r="T30" s="18" t="s">
        <v>44</v>
      </c>
    </row>
    <row r="31" spans="2:20" x14ac:dyDescent="0.2">
      <c r="B31" s="7"/>
      <c r="T31" s="9"/>
    </row>
    <row r="32" spans="2:20" x14ac:dyDescent="0.2">
      <c r="B32" s="7"/>
      <c r="C32" s="37" t="s">
        <v>45</v>
      </c>
      <c r="D32" s="22">
        <f>D30/D13/12</f>
        <v>1106.5</v>
      </c>
      <c r="E32" s="43" t="s">
        <v>9</v>
      </c>
      <c r="F32" s="44"/>
      <c r="G32" s="45"/>
      <c r="I32" s="46" t="s">
        <v>46</v>
      </c>
      <c r="J32" s="47"/>
      <c r="K32" s="48"/>
      <c r="L32" s="43" t="s">
        <v>22</v>
      </c>
      <c r="M32" s="44"/>
      <c r="N32" s="44"/>
      <c r="O32" s="45"/>
      <c r="P32" s="22">
        <f>D20*D18</f>
        <v>4.2</v>
      </c>
      <c r="Q32" s="1" t="s">
        <v>47</v>
      </c>
      <c r="T32" s="9"/>
    </row>
    <row r="33" spans="2:20" x14ac:dyDescent="0.2">
      <c r="B33" s="7"/>
      <c r="C33" s="37" t="s">
        <v>15</v>
      </c>
      <c r="D33" s="22">
        <f>D29/2/100*D14*100/12</f>
        <v>147.53333333333333</v>
      </c>
      <c r="E33" s="43" t="s">
        <v>9</v>
      </c>
      <c r="F33" s="44"/>
      <c r="G33" s="45"/>
      <c r="L33" s="43" t="s">
        <v>27</v>
      </c>
      <c r="M33" s="44"/>
      <c r="N33" s="44"/>
      <c r="O33" s="45"/>
      <c r="P33" s="22">
        <f>D21/D11</f>
        <v>0.625</v>
      </c>
      <c r="Q33" s="1" t="s">
        <v>47</v>
      </c>
      <c r="T33" s="9"/>
    </row>
    <row r="34" spans="2:20" x14ac:dyDescent="0.2">
      <c r="B34" s="7"/>
      <c r="C34" s="37" t="s">
        <v>18</v>
      </c>
      <c r="D34" s="22">
        <f>D29/100*D15*100/12</f>
        <v>110.64999999999999</v>
      </c>
      <c r="E34" s="43" t="s">
        <v>9</v>
      </c>
      <c r="F34" s="44"/>
      <c r="G34" s="45"/>
      <c r="H34" s="71"/>
      <c r="L34" s="43"/>
      <c r="M34" s="44"/>
      <c r="N34" s="44"/>
      <c r="O34" s="45"/>
      <c r="P34" s="49"/>
      <c r="T34" s="9"/>
    </row>
    <row r="35" spans="2:20" x14ac:dyDescent="0.2">
      <c r="B35" s="7"/>
      <c r="C35" s="37" t="s">
        <v>48</v>
      </c>
      <c r="D35" s="21">
        <f>D16*D17</f>
        <v>100</v>
      </c>
      <c r="E35" s="43" t="s">
        <v>9</v>
      </c>
      <c r="F35" s="44"/>
      <c r="G35" s="45"/>
      <c r="L35" s="43"/>
      <c r="M35" s="44"/>
      <c r="N35" s="44"/>
      <c r="O35" s="45"/>
      <c r="P35" s="49"/>
      <c r="T35" s="9"/>
    </row>
    <row r="36" spans="2:20" x14ac:dyDescent="0.2">
      <c r="B36" s="7"/>
      <c r="C36" s="37" t="s">
        <v>49</v>
      </c>
      <c r="D36" s="22">
        <f>D19</f>
        <v>17.920000000000002</v>
      </c>
      <c r="E36" s="43" t="s">
        <v>9</v>
      </c>
      <c r="F36" s="44"/>
      <c r="G36" s="45"/>
      <c r="L36" s="43"/>
      <c r="M36" s="44"/>
      <c r="N36" s="44"/>
      <c r="O36" s="45"/>
      <c r="P36" s="49"/>
      <c r="T36" s="9"/>
    </row>
    <row r="37" spans="2:20" x14ac:dyDescent="0.2">
      <c r="B37" s="50"/>
      <c r="C37" s="37" t="s">
        <v>50</v>
      </c>
      <c r="D37" s="22">
        <f>SUM(D32:D36)</f>
        <v>1482.6033333333335</v>
      </c>
      <c r="E37" s="43" t="s">
        <v>9</v>
      </c>
      <c r="F37" s="44"/>
      <c r="G37" s="45"/>
      <c r="H37" s="54">
        <f>D37/D11</f>
        <v>9.2662708333333335</v>
      </c>
      <c r="I37" s="55" t="s">
        <v>51</v>
      </c>
      <c r="J37" s="24"/>
      <c r="K37" s="24"/>
      <c r="L37" s="43" t="s">
        <v>52</v>
      </c>
      <c r="M37" s="44"/>
      <c r="N37" s="44"/>
      <c r="O37" s="45"/>
      <c r="P37" s="56">
        <f>SUM(P32:P36)</f>
        <v>4.8250000000000002</v>
      </c>
      <c r="Q37" s="24"/>
      <c r="R37" s="51" t="s">
        <v>53</v>
      </c>
      <c r="S37" s="52"/>
      <c r="T37" s="53">
        <f>H37+P37</f>
        <v>14.091270833333333</v>
      </c>
    </row>
    <row r="39" spans="2:20" x14ac:dyDescent="0.2">
      <c r="B39" s="57" t="s">
        <v>56</v>
      </c>
      <c r="C39" s="58" t="s">
        <v>57</v>
      </c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9"/>
    </row>
    <row r="40" spans="2:20" x14ac:dyDescent="0.2">
      <c r="B40" s="60"/>
      <c r="C40" s="61" t="s">
        <v>58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3"/>
    </row>
  </sheetData>
  <mergeCells count="1">
    <mergeCell ref="I6:J6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43FC52-A11D-45A5-ADA0-201B54858265}">
  <dimension ref="B1:T40"/>
  <sheetViews>
    <sheetView zoomScale="110" zoomScaleNormal="110" workbookViewId="0">
      <selection activeCell="D5" sqref="D5"/>
    </sheetView>
  </sheetViews>
  <sheetFormatPr baseColWidth="10" defaultRowHeight="12.75" x14ac:dyDescent="0.2"/>
  <cols>
    <col min="1" max="2" width="11.42578125" style="1"/>
    <col min="3" max="3" width="30.140625" style="1" customWidth="1"/>
    <col min="4" max="4" width="13.7109375" style="1" customWidth="1"/>
    <col min="5" max="5" width="3.7109375" style="1" customWidth="1"/>
    <col min="6" max="6" width="3.5703125" style="1" customWidth="1"/>
    <col min="7" max="7" width="4.42578125" style="1" customWidth="1"/>
    <col min="8" max="8" width="9.42578125" style="1" customWidth="1"/>
    <col min="9" max="9" width="4.28515625" style="1" customWidth="1"/>
    <col min="10" max="10" width="4.7109375" style="1" customWidth="1"/>
    <col min="11" max="11" width="2.85546875" style="1" customWidth="1"/>
    <col min="12" max="12" width="6.5703125" style="1" customWidth="1"/>
    <col min="13" max="13" width="4.28515625" style="1" customWidth="1"/>
    <col min="14" max="14" width="3.42578125" style="1" customWidth="1"/>
    <col min="15" max="15" width="2.5703125" style="1" customWidth="1"/>
    <col min="16" max="16" width="7.85546875" style="1" customWidth="1"/>
    <col min="17" max="17" width="2.5703125" style="1" customWidth="1"/>
    <col min="18" max="18" width="21" style="1" customWidth="1"/>
    <col min="19" max="19" width="10" style="1" customWidth="1"/>
    <col min="20" max="20" width="8.42578125" style="1" customWidth="1"/>
    <col min="21" max="16384" width="11.42578125" style="1"/>
  </cols>
  <sheetData>
    <row r="1" spans="2:20" ht="18" x14ac:dyDescent="0.25">
      <c r="C1" s="2" t="s">
        <v>0</v>
      </c>
    </row>
    <row r="3" spans="2:20" x14ac:dyDescent="0.2">
      <c r="B3" s="3" t="s">
        <v>1</v>
      </c>
      <c r="C3" s="4" t="s">
        <v>2</v>
      </c>
      <c r="D3" s="4" t="s">
        <v>3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6"/>
    </row>
    <row r="4" spans="2:20" x14ac:dyDescent="0.2">
      <c r="B4" s="7"/>
      <c r="C4" s="8"/>
      <c r="D4" s="8"/>
      <c r="T4" s="9"/>
    </row>
    <row r="5" spans="2:20" x14ac:dyDescent="0.2">
      <c r="B5" s="7"/>
      <c r="C5" s="72" t="s">
        <v>55</v>
      </c>
      <c r="D5" s="65">
        <v>2000</v>
      </c>
      <c r="G5" s="10" t="s">
        <v>4</v>
      </c>
      <c r="H5" s="11"/>
      <c r="I5" s="12" t="s">
        <v>62</v>
      </c>
      <c r="J5" s="13"/>
      <c r="K5" s="13"/>
      <c r="L5" s="13"/>
      <c r="M5" s="13"/>
      <c r="N5" s="13"/>
      <c r="O5" s="13"/>
      <c r="P5" s="13"/>
      <c r="Q5" s="13"/>
      <c r="R5" s="14"/>
      <c r="T5" s="9"/>
    </row>
    <row r="6" spans="2:20" x14ac:dyDescent="0.2">
      <c r="B6" s="7"/>
      <c r="C6" s="15" t="s">
        <v>5</v>
      </c>
      <c r="D6" s="65">
        <v>100</v>
      </c>
      <c r="G6" s="10" t="s">
        <v>6</v>
      </c>
      <c r="H6" s="11"/>
      <c r="I6" s="73">
        <f>T37</f>
        <v>3.5021666666666667</v>
      </c>
      <c r="J6" s="74"/>
      <c r="T6" s="9"/>
    </row>
    <row r="7" spans="2:20" x14ac:dyDescent="0.2">
      <c r="B7" s="7"/>
      <c r="C7" s="15" t="s">
        <v>7</v>
      </c>
      <c r="D7" s="65">
        <v>20</v>
      </c>
      <c r="T7" s="9"/>
    </row>
    <row r="8" spans="2:20" x14ac:dyDescent="0.2">
      <c r="B8" s="7"/>
      <c r="T8" s="9"/>
    </row>
    <row r="9" spans="2:20" x14ac:dyDescent="0.2">
      <c r="B9" s="7"/>
      <c r="C9" s="15" t="s">
        <v>8</v>
      </c>
      <c r="D9" s="66">
        <v>200</v>
      </c>
      <c r="E9" s="16" t="s">
        <v>9</v>
      </c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8"/>
      <c r="T9" s="9"/>
    </row>
    <row r="10" spans="2:20" x14ac:dyDescent="0.2">
      <c r="B10" s="7"/>
      <c r="C10" s="15" t="s">
        <v>10</v>
      </c>
      <c r="D10" s="64">
        <v>0.2</v>
      </c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8"/>
      <c r="T10" s="9"/>
    </row>
    <row r="11" spans="2:20" x14ac:dyDescent="0.2">
      <c r="B11" s="7"/>
      <c r="C11" s="15" t="s">
        <v>11</v>
      </c>
      <c r="D11" s="19">
        <f>D9/100*D10*100</f>
        <v>40</v>
      </c>
      <c r="E11" s="16" t="s">
        <v>9</v>
      </c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8"/>
      <c r="T11" s="9"/>
    </row>
    <row r="12" spans="2:20" x14ac:dyDescent="0.2">
      <c r="B12" s="7"/>
      <c r="C12" s="15" t="s">
        <v>12</v>
      </c>
      <c r="D12" s="64">
        <v>1.2</v>
      </c>
      <c r="E12" s="16" t="s">
        <v>13</v>
      </c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8"/>
      <c r="T12" s="9"/>
    </row>
    <row r="13" spans="2:20" x14ac:dyDescent="0.2">
      <c r="B13" s="7"/>
      <c r="C13" s="15" t="s">
        <v>14</v>
      </c>
      <c r="D13" s="69">
        <v>4</v>
      </c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8"/>
      <c r="T13" s="9"/>
    </row>
    <row r="14" spans="2:20" x14ac:dyDescent="0.2">
      <c r="B14" s="7"/>
      <c r="C14" s="15" t="s">
        <v>15</v>
      </c>
      <c r="D14" s="64">
        <v>0.08</v>
      </c>
      <c r="E14" s="16" t="s">
        <v>16</v>
      </c>
      <c r="F14" s="17"/>
      <c r="G14" s="17"/>
      <c r="H14" s="17"/>
      <c r="I14" s="17"/>
      <c r="J14" s="17"/>
      <c r="K14" s="17"/>
      <c r="L14" s="20">
        <v>1</v>
      </c>
      <c r="M14" s="17" t="s">
        <v>17</v>
      </c>
      <c r="N14" s="17"/>
      <c r="O14" s="17"/>
      <c r="P14" s="17"/>
      <c r="Q14" s="17"/>
      <c r="R14" s="18"/>
      <c r="T14" s="9"/>
    </row>
    <row r="15" spans="2:20" x14ac:dyDescent="0.2">
      <c r="B15" s="7"/>
      <c r="C15" s="15" t="s">
        <v>18</v>
      </c>
      <c r="D15" s="64">
        <v>0.03</v>
      </c>
      <c r="E15" s="16" t="s">
        <v>19</v>
      </c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8"/>
      <c r="T15" s="9"/>
    </row>
    <row r="16" spans="2:20" x14ac:dyDescent="0.2">
      <c r="B16" s="7"/>
      <c r="C16" s="15" t="s">
        <v>20</v>
      </c>
      <c r="D16" s="70">
        <v>10</v>
      </c>
      <c r="E16" s="16" t="s">
        <v>9</v>
      </c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8"/>
      <c r="T16" s="9"/>
    </row>
    <row r="17" spans="2:20" x14ac:dyDescent="0.2">
      <c r="B17" s="7"/>
      <c r="C17" s="15" t="s">
        <v>21</v>
      </c>
      <c r="D17" s="67">
        <v>1</v>
      </c>
      <c r="E17" s="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8"/>
      <c r="T17" s="9"/>
    </row>
    <row r="18" spans="2:20" x14ac:dyDescent="0.2">
      <c r="B18" s="7"/>
      <c r="C18" s="15" t="s">
        <v>22</v>
      </c>
      <c r="D18" s="68">
        <v>1</v>
      </c>
      <c r="E18" s="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8"/>
      <c r="T18" s="9"/>
    </row>
    <row r="19" spans="2:20" x14ac:dyDescent="0.2">
      <c r="B19" s="7"/>
      <c r="C19" s="15" t="s">
        <v>23</v>
      </c>
      <c r="D19" s="65">
        <v>17.920000000000002</v>
      </c>
      <c r="E19" s="16" t="s">
        <v>24</v>
      </c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8"/>
      <c r="T19" s="9"/>
    </row>
    <row r="20" spans="2:20" x14ac:dyDescent="0.2">
      <c r="B20" s="7"/>
      <c r="C20" s="15" t="s">
        <v>25</v>
      </c>
      <c r="D20" s="65">
        <v>0.42</v>
      </c>
      <c r="E20" s="16" t="s">
        <v>26</v>
      </c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8"/>
      <c r="T20" s="9"/>
    </row>
    <row r="21" spans="2:20" x14ac:dyDescent="0.2">
      <c r="B21" s="7"/>
      <c r="C21" s="15" t="s">
        <v>27</v>
      </c>
      <c r="D21" s="65">
        <v>30</v>
      </c>
      <c r="E21" s="16" t="s">
        <v>28</v>
      </c>
      <c r="F21" s="17"/>
      <c r="G21" s="17"/>
      <c r="H21" s="23">
        <f>D11</f>
        <v>40</v>
      </c>
      <c r="I21" s="17"/>
      <c r="J21" s="17"/>
      <c r="K21" s="17"/>
      <c r="L21" s="17"/>
      <c r="M21" s="17"/>
      <c r="N21" s="17"/>
      <c r="O21" s="17"/>
      <c r="P21" s="17"/>
      <c r="Q21" s="17"/>
      <c r="R21" s="18"/>
      <c r="T21" s="9"/>
    </row>
    <row r="22" spans="2:20" x14ac:dyDescent="0.2">
      <c r="B22" s="7"/>
      <c r="T22" s="9"/>
    </row>
    <row r="23" spans="2:20" x14ac:dyDescent="0.2">
      <c r="B23" s="3" t="s">
        <v>29</v>
      </c>
      <c r="C23" s="15" t="s">
        <v>30</v>
      </c>
      <c r="D23" s="19">
        <f>D11</f>
        <v>40</v>
      </c>
      <c r="E23" s="16" t="s">
        <v>31</v>
      </c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8"/>
      <c r="S23" s="24"/>
      <c r="T23" s="25"/>
    </row>
    <row r="24" spans="2:20" x14ac:dyDescent="0.2">
      <c r="D24" s="26"/>
      <c r="O24" s="27"/>
    </row>
    <row r="25" spans="2:20" ht="13.5" thickBot="1" x14ac:dyDescent="0.25">
      <c r="B25" s="3" t="s">
        <v>32</v>
      </c>
      <c r="C25" s="5"/>
      <c r="D25" s="5"/>
      <c r="E25" s="5"/>
      <c r="F25" s="5"/>
      <c r="G25" s="28"/>
      <c r="H25" s="29"/>
      <c r="I25" s="30" t="s">
        <v>33</v>
      </c>
      <c r="J25" s="30"/>
      <c r="K25" s="30"/>
      <c r="L25" s="30"/>
      <c r="M25" s="30"/>
      <c r="N25" s="30"/>
      <c r="O25" s="31"/>
      <c r="P25" s="5"/>
      <c r="Q25" s="5"/>
      <c r="R25" s="5"/>
      <c r="S25" s="5"/>
      <c r="T25" s="6"/>
    </row>
    <row r="26" spans="2:20" x14ac:dyDescent="0.2">
      <c r="B26" s="32" t="s">
        <v>34</v>
      </c>
      <c r="C26" s="33" t="s">
        <v>35</v>
      </c>
      <c r="D26" s="22">
        <f>D5</f>
        <v>2000</v>
      </c>
      <c r="G26" s="34" t="s">
        <v>36</v>
      </c>
      <c r="H26" s="35"/>
      <c r="I26" s="35"/>
      <c r="J26" s="35" t="s">
        <v>14</v>
      </c>
      <c r="K26" s="35"/>
      <c r="L26" s="35"/>
      <c r="M26" s="35"/>
      <c r="N26" s="35"/>
      <c r="O26" s="36"/>
      <c r="T26" s="9"/>
    </row>
    <row r="27" spans="2:20" ht="13.5" thickBot="1" x14ac:dyDescent="0.25">
      <c r="B27" s="7"/>
      <c r="C27" s="37" t="s">
        <v>37</v>
      </c>
      <c r="D27" s="22">
        <f>D6</f>
        <v>100</v>
      </c>
      <c r="G27" s="34"/>
      <c r="H27" s="35"/>
      <c r="I27" s="38" t="s">
        <v>38</v>
      </c>
      <c r="J27" s="38"/>
      <c r="K27" s="38"/>
      <c r="L27" s="38"/>
      <c r="M27" s="35"/>
      <c r="N27" s="35"/>
      <c r="O27" s="36"/>
      <c r="T27" s="9"/>
    </row>
    <row r="28" spans="2:20" x14ac:dyDescent="0.2">
      <c r="B28" s="7"/>
      <c r="C28" s="37" t="s">
        <v>39</v>
      </c>
      <c r="D28" s="22">
        <f>D7</f>
        <v>20</v>
      </c>
      <c r="G28" s="34" t="s">
        <v>40</v>
      </c>
      <c r="H28" s="35"/>
      <c r="I28" s="35"/>
      <c r="J28" s="35">
        <v>2</v>
      </c>
      <c r="K28" s="35"/>
      <c r="L28" s="35"/>
      <c r="M28" s="35" t="s">
        <v>41</v>
      </c>
      <c r="N28" s="35"/>
      <c r="O28" s="36"/>
      <c r="T28" s="9"/>
    </row>
    <row r="29" spans="2:20" x14ac:dyDescent="0.2">
      <c r="B29" s="7"/>
      <c r="C29" s="37" t="s">
        <v>38</v>
      </c>
      <c r="D29" s="22">
        <f>SUM(D26:D28)</f>
        <v>2120</v>
      </c>
      <c r="G29" s="39"/>
      <c r="H29" s="40"/>
      <c r="I29" s="40"/>
      <c r="J29" s="40"/>
      <c r="K29" s="40"/>
      <c r="L29" s="40"/>
      <c r="M29" s="40"/>
      <c r="N29" s="40"/>
      <c r="O29" s="41"/>
      <c r="T29" s="9"/>
    </row>
    <row r="30" spans="2:20" x14ac:dyDescent="0.2">
      <c r="B30" s="7"/>
      <c r="C30" s="37" t="s">
        <v>33</v>
      </c>
      <c r="D30" s="22">
        <f>D29*D12</f>
        <v>2544</v>
      </c>
      <c r="E30" s="16" t="s">
        <v>42</v>
      </c>
      <c r="F30" s="17"/>
      <c r="G30" s="17"/>
      <c r="H30" s="17"/>
      <c r="I30" s="17"/>
      <c r="J30" s="17"/>
      <c r="K30" s="17"/>
      <c r="L30" s="17"/>
      <c r="M30" s="17"/>
      <c r="N30" s="17"/>
      <c r="O30" s="20"/>
      <c r="P30" s="42">
        <f>D13</f>
        <v>4</v>
      </c>
      <c r="Q30" s="17" t="s">
        <v>43</v>
      </c>
      <c r="R30" s="17"/>
      <c r="S30" s="20">
        <f>D12</f>
        <v>1.2</v>
      </c>
      <c r="T30" s="18" t="s">
        <v>44</v>
      </c>
    </row>
    <row r="31" spans="2:20" x14ac:dyDescent="0.2">
      <c r="B31" s="7"/>
      <c r="T31" s="9"/>
    </row>
    <row r="32" spans="2:20" x14ac:dyDescent="0.2">
      <c r="B32" s="7"/>
      <c r="C32" s="37" t="s">
        <v>45</v>
      </c>
      <c r="D32" s="22">
        <f>D30/D13/12</f>
        <v>53</v>
      </c>
      <c r="E32" s="43" t="s">
        <v>9</v>
      </c>
      <c r="F32" s="44"/>
      <c r="G32" s="45"/>
      <c r="I32" s="46" t="s">
        <v>46</v>
      </c>
      <c r="J32" s="47"/>
      <c r="K32" s="48"/>
      <c r="L32" s="43" t="s">
        <v>22</v>
      </c>
      <c r="M32" s="44"/>
      <c r="N32" s="44"/>
      <c r="O32" s="45"/>
      <c r="P32" s="22">
        <f>D20*D18</f>
        <v>0.42</v>
      </c>
      <c r="Q32" s="1" t="s">
        <v>47</v>
      </c>
      <c r="T32" s="9"/>
    </row>
    <row r="33" spans="2:20" x14ac:dyDescent="0.2">
      <c r="B33" s="7"/>
      <c r="C33" s="37" t="s">
        <v>15</v>
      </c>
      <c r="D33" s="22">
        <f>D29/2/100*D14*100/12</f>
        <v>7.0666666666666664</v>
      </c>
      <c r="E33" s="43" t="s">
        <v>9</v>
      </c>
      <c r="F33" s="44"/>
      <c r="G33" s="45"/>
      <c r="L33" s="43" t="s">
        <v>27</v>
      </c>
      <c r="M33" s="44"/>
      <c r="N33" s="44"/>
      <c r="O33" s="45"/>
      <c r="P33" s="22">
        <f>D21/D11</f>
        <v>0.75</v>
      </c>
      <c r="Q33" s="1" t="s">
        <v>47</v>
      </c>
      <c r="T33" s="9"/>
    </row>
    <row r="34" spans="2:20" x14ac:dyDescent="0.2">
      <c r="B34" s="7"/>
      <c r="C34" s="37" t="s">
        <v>18</v>
      </c>
      <c r="D34" s="22">
        <f>D29/100*D15*100/12</f>
        <v>5.3</v>
      </c>
      <c r="E34" s="43" t="s">
        <v>9</v>
      </c>
      <c r="F34" s="44"/>
      <c r="G34" s="45"/>
      <c r="H34" s="71"/>
      <c r="L34" s="43"/>
      <c r="M34" s="44"/>
      <c r="N34" s="44"/>
      <c r="O34" s="45"/>
      <c r="P34" s="49"/>
      <c r="T34" s="9"/>
    </row>
    <row r="35" spans="2:20" x14ac:dyDescent="0.2">
      <c r="B35" s="7"/>
      <c r="C35" s="37" t="s">
        <v>48</v>
      </c>
      <c r="D35" s="21">
        <f>D16*D17</f>
        <v>10</v>
      </c>
      <c r="E35" s="43" t="s">
        <v>9</v>
      </c>
      <c r="F35" s="44"/>
      <c r="G35" s="45"/>
      <c r="L35" s="43"/>
      <c r="M35" s="44"/>
      <c r="N35" s="44"/>
      <c r="O35" s="45"/>
      <c r="P35" s="49"/>
      <c r="T35" s="9"/>
    </row>
    <row r="36" spans="2:20" x14ac:dyDescent="0.2">
      <c r="B36" s="7"/>
      <c r="C36" s="37" t="s">
        <v>49</v>
      </c>
      <c r="D36" s="22">
        <f>D19</f>
        <v>17.920000000000002</v>
      </c>
      <c r="E36" s="43" t="s">
        <v>9</v>
      </c>
      <c r="F36" s="44"/>
      <c r="G36" s="45"/>
      <c r="L36" s="43"/>
      <c r="M36" s="44"/>
      <c r="N36" s="44"/>
      <c r="O36" s="45"/>
      <c r="P36" s="49"/>
      <c r="T36" s="9"/>
    </row>
    <row r="37" spans="2:20" x14ac:dyDescent="0.2">
      <c r="B37" s="50"/>
      <c r="C37" s="37" t="s">
        <v>50</v>
      </c>
      <c r="D37" s="22">
        <f>SUM(D32:D36)</f>
        <v>93.286666666666662</v>
      </c>
      <c r="E37" s="43" t="s">
        <v>9</v>
      </c>
      <c r="F37" s="44"/>
      <c r="G37" s="45"/>
      <c r="H37" s="54">
        <f>D37/D11</f>
        <v>2.3321666666666667</v>
      </c>
      <c r="I37" s="55" t="s">
        <v>51</v>
      </c>
      <c r="J37" s="24"/>
      <c r="K37" s="24"/>
      <c r="L37" s="43" t="s">
        <v>52</v>
      </c>
      <c r="M37" s="44"/>
      <c r="N37" s="44"/>
      <c r="O37" s="45"/>
      <c r="P37" s="56">
        <f>SUM(P32:P36)</f>
        <v>1.17</v>
      </c>
      <c r="Q37" s="24"/>
      <c r="R37" s="51" t="s">
        <v>53</v>
      </c>
      <c r="S37" s="52"/>
      <c r="T37" s="53">
        <f>H37+P37</f>
        <v>3.5021666666666667</v>
      </c>
    </row>
    <row r="39" spans="2:20" x14ac:dyDescent="0.2">
      <c r="B39" s="57" t="s">
        <v>56</v>
      </c>
      <c r="C39" s="58" t="s">
        <v>57</v>
      </c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9"/>
    </row>
    <row r="40" spans="2:20" x14ac:dyDescent="0.2">
      <c r="B40" s="60"/>
      <c r="C40" s="61" t="s">
        <v>58</v>
      </c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3"/>
    </row>
  </sheetData>
  <mergeCells count="1">
    <mergeCell ref="I6:J6"/>
  </mergeCell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Stundensatzberechnung</vt:lpstr>
      <vt:lpstr>Beispiel 1</vt:lpstr>
      <vt:lpstr>Beispiel 2</vt:lpstr>
      <vt:lpstr>Beispiel 3</vt:lpstr>
      <vt:lpstr>Beispiel 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Wolfgang</dc:creator>
  <cp:lastModifiedBy>WDF Verlag GmbH</cp:lastModifiedBy>
  <dcterms:created xsi:type="dcterms:W3CDTF">2014-12-03T11:11:44Z</dcterms:created>
  <dcterms:modified xsi:type="dcterms:W3CDTF">2025-11-26T07:31:39Z</dcterms:modified>
</cp:coreProperties>
</file>